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om1r\Desktop\"/>
    </mc:Choice>
  </mc:AlternateContent>
  <xr:revisionPtr revIDLastSave="0" documentId="13_ncr:1_{10E32F58-B84E-45E0-A8C6-61FD66B7AFFE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clasifacion" sheetId="2" r:id="rId1"/>
    <sheet name="balisa" sheetId="3" r:id="rId2"/>
    <sheet name="Hoja3" sheetId="4" r:id="rId3"/>
  </sheets>
  <definedNames>
    <definedName name="_xlnm._FilterDatabase" localSheetId="0" hidden="1">clasifacion!$B$4:$AX$4</definedName>
    <definedName name="_xlnm.Print_Area" localSheetId="1">balisa!$A$1:$AT$22</definedName>
    <definedName name="_xlnm.Print_Area" localSheetId="0">clasifacion!$A$1:$AR$63</definedName>
    <definedName name="_xlnm.Print_Area" localSheetId="2">Hoja3!$A$1:$G$31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2" i="2" l="1"/>
  <c r="AL61" i="2"/>
  <c r="AL60" i="2"/>
  <c r="AL43" i="2"/>
  <c r="AL51" i="2"/>
  <c r="AL8" i="2"/>
  <c r="O8" i="2" s="1"/>
  <c r="AL7" i="2"/>
  <c r="O7" i="2" s="1"/>
  <c r="AL13" i="2"/>
  <c r="O13" i="2" s="1"/>
  <c r="AL6" i="2"/>
  <c r="O6" i="2" s="1"/>
  <c r="AL12" i="2"/>
  <c r="O12" i="2" s="1"/>
  <c r="AL28" i="2"/>
  <c r="O28" i="2" s="1"/>
  <c r="AL52" i="2"/>
  <c r="O52" i="2" s="1"/>
  <c r="AL20" i="2"/>
  <c r="O20" i="2" s="1"/>
  <c r="AL33" i="2"/>
  <c r="O33" i="2" s="1"/>
  <c r="AL42" i="2"/>
  <c r="O42" i="2" s="1"/>
  <c r="AL31" i="2"/>
  <c r="O31" i="2" s="1"/>
  <c r="AL59" i="2"/>
  <c r="O59" i="2" s="1"/>
  <c r="AL14" i="2"/>
  <c r="O14" i="2" s="1"/>
  <c r="AL15" i="2"/>
  <c r="AL55" i="2"/>
  <c r="O55" i="2" s="1"/>
  <c r="AL35" i="2"/>
  <c r="O35" i="2" s="1"/>
  <c r="AL10" i="2"/>
  <c r="O10" i="2" s="1"/>
  <c r="AL30" i="2"/>
  <c r="O30" i="2" s="1"/>
  <c r="AL53" i="2"/>
  <c r="O53" i="2" s="1"/>
  <c r="AL19" i="2"/>
  <c r="AL26" i="2"/>
  <c r="O26" i="2" s="1"/>
  <c r="AL41" i="2"/>
  <c r="O41" i="2" s="1"/>
  <c r="AL54" i="2"/>
  <c r="O54" i="2" s="1"/>
  <c r="AL9" i="2"/>
  <c r="O9" i="2" s="1"/>
  <c r="AL36" i="2"/>
  <c r="O36" i="2" s="1"/>
  <c r="AL58" i="2"/>
  <c r="O58" i="2" s="1"/>
  <c r="AL56" i="2"/>
  <c r="O56" i="2" s="1"/>
  <c r="AL22" i="2"/>
  <c r="AL34" i="2"/>
  <c r="O34" i="2" s="1"/>
  <c r="AL50" i="2"/>
  <c r="AL49" i="2"/>
  <c r="AL24" i="2"/>
  <c r="O24" i="2" s="1"/>
  <c r="AL25" i="2"/>
  <c r="O25" i="2" s="1"/>
  <c r="AL46" i="2"/>
  <c r="O46" i="2" s="1"/>
  <c r="AL44" i="2"/>
  <c r="O44" i="2" s="1"/>
  <c r="AL21" i="2"/>
  <c r="O21" i="2" s="1"/>
  <c r="AL45" i="2"/>
  <c r="O45" i="2" s="1"/>
  <c r="AL32" i="2"/>
  <c r="O32" i="2" s="1"/>
  <c r="AL27" i="2"/>
  <c r="O27" i="2" s="1"/>
  <c r="AL23" i="2"/>
  <c r="O23" i="2" s="1"/>
  <c r="AL16" i="2"/>
  <c r="O16" i="2" s="1"/>
  <c r="AL11" i="2"/>
  <c r="O11" i="2" s="1"/>
  <c r="AL17" i="2"/>
  <c r="O17" i="2" s="1"/>
  <c r="AL38" i="2"/>
  <c r="O38" i="2" s="1"/>
  <c r="AL57" i="2"/>
  <c r="O57" i="2" s="1"/>
  <c r="AL29" i="2"/>
  <c r="AL48" i="2"/>
  <c r="AL47" i="2"/>
  <c r="O47" i="2" s="1"/>
  <c r="AL40" i="2"/>
  <c r="O40" i="2" s="1"/>
  <c r="AL39" i="2"/>
  <c r="O39" i="2" s="1"/>
  <c r="AL18" i="2"/>
  <c r="O18" i="2" s="1"/>
  <c r="AL37" i="2"/>
  <c r="O37" i="2" s="1"/>
  <c r="AL5" i="2"/>
  <c r="O5" i="2" s="1"/>
  <c r="AD5" i="2"/>
  <c r="M5" i="2" s="1"/>
  <c r="AH13" i="2"/>
  <c r="N13" i="2" s="1"/>
  <c r="AH6" i="2"/>
  <c r="N6" i="2" s="1"/>
  <c r="AH7" i="2"/>
  <c r="N7" i="2" s="1"/>
  <c r="AH8" i="2"/>
  <c r="N8" i="2" s="1"/>
  <c r="AH9" i="2"/>
  <c r="N9" i="2" s="1"/>
  <c r="AH10" i="2"/>
  <c r="AH11" i="2"/>
  <c r="AH30" i="2"/>
  <c r="N30" i="2" s="1"/>
  <c r="AH12" i="2"/>
  <c r="N12" i="2" s="1"/>
  <c r="AH16" i="2"/>
  <c r="N16" i="2" s="1"/>
  <c r="AH14" i="2"/>
  <c r="N14" i="2" s="1"/>
  <c r="AH17" i="2"/>
  <c r="N17" i="2" s="1"/>
  <c r="AH19" i="2"/>
  <c r="N19" i="2" s="1"/>
  <c r="AH15" i="2"/>
  <c r="N15" i="2" s="1"/>
  <c r="AH18" i="2"/>
  <c r="N18" i="2" s="1"/>
  <c r="AH21" i="2"/>
  <c r="N21" i="2" s="1"/>
  <c r="AH20" i="2"/>
  <c r="N20" i="2" s="1"/>
  <c r="AH23" i="2"/>
  <c r="N23" i="2" s="1"/>
  <c r="AH26" i="2"/>
  <c r="N26" i="2" s="1"/>
  <c r="AH29" i="2"/>
  <c r="N29" i="2" s="1"/>
  <c r="AH22" i="2"/>
  <c r="N22" i="2" s="1"/>
  <c r="AH31" i="2"/>
  <c r="N31" i="2" s="1"/>
  <c r="AH24" i="2"/>
  <c r="N24" i="2" s="1"/>
  <c r="AH25" i="2"/>
  <c r="N25" i="2" s="1"/>
  <c r="AH27" i="2"/>
  <c r="N27" i="2" s="1"/>
  <c r="AH28" i="2"/>
  <c r="N28" i="2" s="1"/>
  <c r="AH33" i="2"/>
  <c r="N33" i="2" s="1"/>
  <c r="AH32" i="2"/>
  <c r="N32" i="2" s="1"/>
  <c r="AH34" i="2"/>
  <c r="N34" i="2" s="1"/>
  <c r="AH36" i="2"/>
  <c r="N36" i="2" s="1"/>
  <c r="AH35" i="2"/>
  <c r="N35" i="2" s="1"/>
  <c r="AH37" i="2"/>
  <c r="N37" i="2" s="1"/>
  <c r="AH38" i="2"/>
  <c r="N38" i="2" s="1"/>
  <c r="AH55" i="2"/>
  <c r="N55" i="2" s="1"/>
  <c r="AH39" i="2"/>
  <c r="N39" i="2" s="1"/>
  <c r="AH40" i="2"/>
  <c r="N40" i="2" s="1"/>
  <c r="AH41" i="2"/>
  <c r="N41" i="2" s="1"/>
  <c r="AH42" i="2"/>
  <c r="N42" i="2" s="1"/>
  <c r="AH45" i="2"/>
  <c r="N45" i="2" s="1"/>
  <c r="AH43" i="2"/>
  <c r="N43" i="2" s="1"/>
  <c r="AH44" i="2"/>
  <c r="N44" i="2" s="1"/>
  <c r="AH46" i="2"/>
  <c r="N46" i="2" s="1"/>
  <c r="AH47" i="2"/>
  <c r="N47" i="2" s="1"/>
  <c r="AH48" i="2"/>
  <c r="N48" i="2" s="1"/>
  <c r="AH51" i="2"/>
  <c r="N51" i="2" s="1"/>
  <c r="AH49" i="2"/>
  <c r="N49" i="2" s="1"/>
  <c r="AH50" i="2"/>
  <c r="N50" i="2" s="1"/>
  <c r="AH52" i="2"/>
  <c r="N52" i="2" s="1"/>
  <c r="AH54" i="2"/>
  <c r="N54" i="2" s="1"/>
  <c r="AH57" i="2"/>
  <c r="N57" i="2" s="1"/>
  <c r="AH53" i="2"/>
  <c r="N53" i="2" s="1"/>
  <c r="AH59" i="2"/>
  <c r="N59" i="2" s="1"/>
  <c r="AH58" i="2"/>
  <c r="N58" i="2" s="1"/>
  <c r="AH56" i="2"/>
  <c r="N56" i="2" s="1"/>
  <c r="AH60" i="2"/>
  <c r="N60" i="2" s="1"/>
  <c r="AH61" i="2"/>
  <c r="N61" i="2" s="1"/>
  <c r="AH62" i="2"/>
  <c r="N62" i="2" s="1"/>
  <c r="AH5" i="2"/>
  <c r="N5" i="2" s="1"/>
  <c r="N10" i="2"/>
  <c r="N11" i="2"/>
  <c r="K62" i="2"/>
  <c r="L62" i="2"/>
  <c r="O62" i="2"/>
  <c r="P62" i="2"/>
  <c r="K61" i="2"/>
  <c r="L61" i="2"/>
  <c r="O61" i="2"/>
  <c r="P61" i="2"/>
  <c r="K60" i="2"/>
  <c r="L60" i="2"/>
  <c r="O60" i="2"/>
  <c r="P60" i="2"/>
  <c r="K43" i="2"/>
  <c r="L43" i="2"/>
  <c r="O43" i="2"/>
  <c r="P43" i="2"/>
  <c r="K51" i="2"/>
  <c r="L51" i="2"/>
  <c r="O51" i="2"/>
  <c r="P51" i="2"/>
  <c r="K8" i="2"/>
  <c r="L8" i="2"/>
  <c r="P8" i="2"/>
  <c r="K7" i="2"/>
  <c r="L7" i="2"/>
  <c r="P7" i="2"/>
  <c r="K13" i="2"/>
  <c r="L13" i="2"/>
  <c r="P13" i="2"/>
  <c r="K6" i="2"/>
  <c r="L6" i="2"/>
  <c r="P6" i="2"/>
  <c r="K12" i="2"/>
  <c r="L12" i="2"/>
  <c r="P12" i="2"/>
  <c r="K28" i="2"/>
  <c r="L28" i="2"/>
  <c r="P28" i="2"/>
  <c r="K52" i="2"/>
  <c r="L52" i="2"/>
  <c r="P52" i="2"/>
  <c r="K20" i="2"/>
  <c r="L20" i="2"/>
  <c r="P20" i="2"/>
  <c r="K33" i="2"/>
  <c r="L33" i="2"/>
  <c r="P33" i="2"/>
  <c r="K42" i="2"/>
  <c r="L42" i="2"/>
  <c r="P42" i="2"/>
  <c r="K31" i="2"/>
  <c r="L31" i="2"/>
  <c r="P31" i="2"/>
  <c r="K59" i="2"/>
  <c r="L59" i="2"/>
  <c r="M59" i="2"/>
  <c r="P59" i="2"/>
  <c r="K14" i="2"/>
  <c r="L14" i="2"/>
  <c r="P14" i="2"/>
  <c r="J15" i="2"/>
  <c r="K15" i="2"/>
  <c r="L15" i="2"/>
  <c r="O15" i="2"/>
  <c r="P15" i="2"/>
  <c r="K55" i="2"/>
  <c r="L55" i="2"/>
  <c r="P55" i="2"/>
  <c r="K35" i="2"/>
  <c r="L35" i="2"/>
  <c r="M35" i="2"/>
  <c r="P35" i="2"/>
  <c r="K10" i="2"/>
  <c r="L10" i="2"/>
  <c r="P10" i="2"/>
  <c r="K30" i="2"/>
  <c r="L30" i="2"/>
  <c r="P30" i="2"/>
  <c r="K19" i="2"/>
  <c r="L19" i="2"/>
  <c r="O19" i="2"/>
  <c r="P19" i="2"/>
  <c r="K26" i="2"/>
  <c r="L26" i="2"/>
  <c r="P26" i="2"/>
  <c r="K41" i="2"/>
  <c r="L41" i="2"/>
  <c r="P41" i="2"/>
  <c r="K54" i="2"/>
  <c r="L54" i="2"/>
  <c r="P54" i="2"/>
  <c r="K9" i="2"/>
  <c r="L9" i="2"/>
  <c r="P9" i="2"/>
  <c r="K36" i="2"/>
  <c r="L36" i="2"/>
  <c r="M36" i="2"/>
  <c r="P36" i="2"/>
  <c r="K58" i="2"/>
  <c r="L58" i="2"/>
  <c r="M58" i="2"/>
  <c r="P58" i="2"/>
  <c r="K56" i="2"/>
  <c r="L56" i="2"/>
  <c r="P56" i="2"/>
  <c r="K22" i="2"/>
  <c r="L22" i="2"/>
  <c r="O22" i="2"/>
  <c r="P22" i="2"/>
  <c r="K34" i="2"/>
  <c r="L34" i="2"/>
  <c r="P34" i="2"/>
  <c r="K50" i="2"/>
  <c r="L50" i="2"/>
  <c r="O50" i="2"/>
  <c r="P50" i="2"/>
  <c r="K49" i="2"/>
  <c r="L49" i="2"/>
  <c r="O49" i="2"/>
  <c r="P49" i="2"/>
  <c r="K24" i="2"/>
  <c r="L24" i="2"/>
  <c r="P24" i="2"/>
  <c r="K25" i="2"/>
  <c r="L25" i="2"/>
  <c r="P25" i="2"/>
  <c r="K46" i="2"/>
  <c r="L46" i="2"/>
  <c r="P46" i="2"/>
  <c r="K44" i="2"/>
  <c r="L44" i="2"/>
  <c r="P44" i="2"/>
  <c r="K21" i="2"/>
  <c r="L21" i="2"/>
  <c r="P21" i="2"/>
  <c r="K45" i="2"/>
  <c r="L45" i="2"/>
  <c r="P45" i="2"/>
  <c r="K32" i="2"/>
  <c r="L32" i="2"/>
  <c r="P32" i="2"/>
  <c r="K27" i="2"/>
  <c r="L27" i="2"/>
  <c r="P27" i="2"/>
  <c r="K23" i="2"/>
  <c r="L23" i="2"/>
  <c r="P23" i="2"/>
  <c r="K16" i="2"/>
  <c r="L16" i="2"/>
  <c r="P16" i="2"/>
  <c r="K11" i="2"/>
  <c r="L11" i="2"/>
  <c r="P11" i="2"/>
  <c r="K17" i="2"/>
  <c r="L17" i="2"/>
  <c r="P17" i="2"/>
  <c r="K38" i="2"/>
  <c r="L38" i="2"/>
  <c r="P38" i="2"/>
  <c r="K57" i="2"/>
  <c r="L57" i="2"/>
  <c r="P57" i="2"/>
  <c r="K29" i="2"/>
  <c r="L29" i="2"/>
  <c r="O29" i="2"/>
  <c r="P29" i="2"/>
  <c r="K48" i="2"/>
  <c r="L48" i="2"/>
  <c r="O48" i="2"/>
  <c r="P48" i="2"/>
  <c r="K5" i="2"/>
  <c r="L5" i="2"/>
  <c r="P5" i="2"/>
  <c r="K47" i="2"/>
  <c r="L47" i="2"/>
  <c r="P47" i="2"/>
  <c r="K40" i="2"/>
  <c r="L40" i="2"/>
  <c r="P40" i="2"/>
  <c r="K39" i="2"/>
  <c r="L39" i="2"/>
  <c r="P39" i="2"/>
  <c r="K18" i="2"/>
  <c r="L18" i="2"/>
  <c r="P18" i="2"/>
  <c r="K37" i="2"/>
  <c r="L37" i="2"/>
  <c r="P37" i="2"/>
  <c r="AC48" i="2"/>
  <c r="AC34" i="2"/>
  <c r="AC26" i="2"/>
  <c r="AC31" i="2"/>
  <c r="AD28" i="2"/>
  <c r="M28" i="2" s="1"/>
  <c r="AD62" i="2"/>
  <c r="M62" i="2" s="1"/>
  <c r="AD61" i="2"/>
  <c r="M61" i="2" s="1"/>
  <c r="AD60" i="2"/>
  <c r="M60" i="2" s="1"/>
  <c r="AD43" i="2"/>
  <c r="M43" i="2" s="1"/>
  <c r="AD51" i="2"/>
  <c r="M51" i="2" s="1"/>
  <c r="AD8" i="2"/>
  <c r="M8" i="2" s="1"/>
  <c r="AD7" i="2"/>
  <c r="M7" i="2" s="1"/>
  <c r="AD13" i="2"/>
  <c r="M13" i="2" s="1"/>
  <c r="AD6" i="2"/>
  <c r="M6" i="2" s="1"/>
  <c r="AD12" i="2"/>
  <c r="M12" i="2" s="1"/>
  <c r="AD52" i="2"/>
  <c r="M52" i="2" s="1"/>
  <c r="AD20" i="2"/>
  <c r="M20" i="2" s="1"/>
  <c r="AD33" i="2"/>
  <c r="M33" i="2" s="1"/>
  <c r="AD42" i="2"/>
  <c r="M42" i="2" s="1"/>
  <c r="AD31" i="2"/>
  <c r="M31" i="2" s="1"/>
  <c r="AD14" i="2"/>
  <c r="M14" i="2" s="1"/>
  <c r="AD15" i="2"/>
  <c r="M15" i="2" s="1"/>
  <c r="AD55" i="2"/>
  <c r="M55" i="2" s="1"/>
  <c r="AD10" i="2"/>
  <c r="M10" i="2" s="1"/>
  <c r="AD30" i="2"/>
  <c r="M30" i="2" s="1"/>
  <c r="AD53" i="2"/>
  <c r="M53" i="2" s="1"/>
  <c r="AD19" i="2"/>
  <c r="M19" i="2" s="1"/>
  <c r="AD26" i="2"/>
  <c r="M26" i="2" s="1"/>
  <c r="AD41" i="2"/>
  <c r="M41" i="2" s="1"/>
  <c r="AD54" i="2"/>
  <c r="M54" i="2" s="1"/>
  <c r="AD9" i="2"/>
  <c r="M9" i="2" s="1"/>
  <c r="AD56" i="2"/>
  <c r="M56" i="2" s="1"/>
  <c r="AD22" i="2"/>
  <c r="M22" i="2" s="1"/>
  <c r="AD34" i="2"/>
  <c r="AD50" i="2"/>
  <c r="M50" i="2" s="1"/>
  <c r="AD49" i="2"/>
  <c r="M49" i="2" s="1"/>
  <c r="AD24" i="2"/>
  <c r="M24" i="2" s="1"/>
  <c r="AD25" i="2"/>
  <c r="M25" i="2" s="1"/>
  <c r="AD46" i="2"/>
  <c r="M46" i="2" s="1"/>
  <c r="AD44" i="2"/>
  <c r="M44" i="2" s="1"/>
  <c r="AD21" i="2"/>
  <c r="M21" i="2" s="1"/>
  <c r="AD45" i="2"/>
  <c r="M45" i="2" s="1"/>
  <c r="AD32" i="2"/>
  <c r="M32" i="2" s="1"/>
  <c r="AD27" i="2"/>
  <c r="M27" i="2" s="1"/>
  <c r="AD23" i="2"/>
  <c r="AD16" i="2"/>
  <c r="M16" i="2" s="1"/>
  <c r="AD11" i="2"/>
  <c r="M11" i="2" s="1"/>
  <c r="AD17" i="2"/>
  <c r="M17" i="2" s="1"/>
  <c r="AD38" i="2"/>
  <c r="M38" i="2" s="1"/>
  <c r="AD57" i="2"/>
  <c r="M57" i="2" s="1"/>
  <c r="AD29" i="2"/>
  <c r="M29" i="2" s="1"/>
  <c r="AD48" i="2"/>
  <c r="AD47" i="2"/>
  <c r="M47" i="2" s="1"/>
  <c r="AD40" i="2"/>
  <c r="M40" i="2" s="1"/>
  <c r="AD39" i="2"/>
  <c r="M39" i="2" s="1"/>
  <c r="AD18" i="2"/>
  <c r="M18" i="2" s="1"/>
  <c r="AD37" i="2"/>
  <c r="M37" i="2" s="1"/>
  <c r="AC58" i="2"/>
  <c r="AC35" i="2"/>
  <c r="AC23" i="2"/>
  <c r="K53" i="2"/>
  <c r="L53" i="2"/>
  <c r="P53" i="2"/>
  <c r="I56" i="2"/>
  <c r="I47" i="2"/>
  <c r="I58" i="2"/>
  <c r="I50" i="2"/>
  <c r="I59" i="2"/>
  <c r="I53" i="2"/>
  <c r="I49" i="2"/>
  <c r="I54" i="2"/>
  <c r="I40" i="2"/>
  <c r="I46" i="2"/>
  <c r="I45" i="2"/>
  <c r="I39" i="2"/>
  <c r="I48" i="2"/>
  <c r="I52" i="2"/>
  <c r="I57" i="2"/>
  <c r="I44" i="2"/>
  <c r="I55" i="2"/>
  <c r="I38" i="2"/>
  <c r="I37" i="2"/>
  <c r="I42" i="2"/>
  <c r="I43" i="2"/>
  <c r="I51" i="2"/>
  <c r="I41" i="2"/>
  <c r="I18" i="2"/>
  <c r="I22" i="2"/>
  <c r="I20" i="2"/>
  <c r="I34" i="2"/>
  <c r="I33" i="2"/>
  <c r="I35" i="2"/>
  <c r="I25" i="2"/>
  <c r="I32" i="2"/>
  <c r="I11" i="2"/>
  <c r="I30" i="2"/>
  <c r="I17" i="2"/>
  <c r="I14" i="2"/>
  <c r="I28" i="2"/>
  <c r="I27" i="2"/>
  <c r="I10" i="2"/>
  <c r="I21" i="2"/>
  <c r="I29" i="2"/>
  <c r="I9" i="2"/>
  <c r="I8" i="2"/>
  <c r="I7" i="2"/>
  <c r="I31" i="2"/>
  <c r="I6" i="2"/>
  <c r="I23" i="2"/>
  <c r="I26" i="2"/>
  <c r="I19" i="2"/>
  <c r="I16" i="2"/>
  <c r="I13" i="2"/>
  <c r="I15" i="2"/>
  <c r="I12" i="2"/>
  <c r="I24" i="2"/>
  <c r="Q51" i="2"/>
  <c r="J51" i="2" s="1"/>
  <c r="Q7" i="2"/>
  <c r="J7" i="2" s="1"/>
  <c r="Q8" i="2"/>
  <c r="J8" i="2" s="1"/>
  <c r="Q13" i="2"/>
  <c r="J13" i="2" s="1"/>
  <c r="Q6" i="2"/>
  <c r="J6" i="2" s="1"/>
  <c r="Q12" i="2"/>
  <c r="J12" i="2" s="1"/>
  <c r="Q28" i="2"/>
  <c r="J28" i="2" s="1"/>
  <c r="Q52" i="2"/>
  <c r="J52" i="2" s="1"/>
  <c r="Q20" i="2"/>
  <c r="J20" i="2" s="1"/>
  <c r="Q33" i="2"/>
  <c r="J33" i="2" s="1"/>
  <c r="Q42" i="2"/>
  <c r="J42" i="2" s="1"/>
  <c r="Q31" i="2"/>
  <c r="J31" i="2" s="1"/>
  <c r="Q59" i="2"/>
  <c r="J59" i="2" s="1"/>
  <c r="Q14" i="2"/>
  <c r="J14" i="2" s="1"/>
  <c r="Q55" i="2"/>
  <c r="J55" i="2" s="1"/>
  <c r="Q35" i="2"/>
  <c r="J35" i="2" s="1"/>
  <c r="Q10" i="2"/>
  <c r="J10" i="2" s="1"/>
  <c r="Q30" i="2"/>
  <c r="J30" i="2" s="1"/>
  <c r="Q53" i="2"/>
  <c r="J53" i="2" s="1"/>
  <c r="Q19" i="2"/>
  <c r="J19" i="2" s="1"/>
  <c r="Q26" i="2"/>
  <c r="J26" i="2" s="1"/>
  <c r="Q41" i="2"/>
  <c r="J41" i="2" s="1"/>
  <c r="Q54" i="2"/>
  <c r="J54" i="2" s="1"/>
  <c r="Q9" i="2"/>
  <c r="J9" i="2" s="1"/>
  <c r="Q36" i="2"/>
  <c r="J36" i="2" s="1"/>
  <c r="Q58" i="2"/>
  <c r="J58" i="2" s="1"/>
  <c r="Q56" i="2"/>
  <c r="J56" i="2" s="1"/>
  <c r="Q22" i="2"/>
  <c r="J22" i="2" s="1"/>
  <c r="Q34" i="2"/>
  <c r="J34" i="2" s="1"/>
  <c r="Q50" i="2"/>
  <c r="J50" i="2" s="1"/>
  <c r="Q49" i="2"/>
  <c r="J49" i="2" s="1"/>
  <c r="Q24" i="2"/>
  <c r="J24" i="2" s="1"/>
  <c r="Q25" i="2"/>
  <c r="J25" i="2" s="1"/>
  <c r="Q46" i="2"/>
  <c r="J46" i="2" s="1"/>
  <c r="Q44" i="2"/>
  <c r="J44" i="2" s="1"/>
  <c r="Q21" i="2"/>
  <c r="J21" i="2" s="1"/>
  <c r="Q45" i="2"/>
  <c r="J45" i="2" s="1"/>
  <c r="Q32" i="2"/>
  <c r="J32" i="2" s="1"/>
  <c r="Q27" i="2"/>
  <c r="J27" i="2" s="1"/>
  <c r="Q23" i="2"/>
  <c r="J23" i="2" s="1"/>
  <c r="Q16" i="2"/>
  <c r="J16" i="2" s="1"/>
  <c r="Q11" i="2"/>
  <c r="J11" i="2" s="1"/>
  <c r="Q17" i="2"/>
  <c r="J17" i="2" s="1"/>
  <c r="Q38" i="2"/>
  <c r="J38" i="2" s="1"/>
  <c r="Q57" i="2"/>
  <c r="J57" i="2" s="1"/>
  <c r="Q29" i="2"/>
  <c r="J29" i="2" s="1"/>
  <c r="Q48" i="2"/>
  <c r="J48" i="2" s="1"/>
  <c r="Q5" i="2"/>
  <c r="J5" i="2" s="1"/>
  <c r="Q47" i="2"/>
  <c r="J47" i="2" s="1"/>
  <c r="Q40" i="2"/>
  <c r="J40" i="2" s="1"/>
  <c r="Q39" i="2"/>
  <c r="J39" i="2" s="1"/>
  <c r="Q18" i="2"/>
  <c r="J18" i="2" s="1"/>
  <c r="Q37" i="2"/>
  <c r="J37" i="2" s="1"/>
  <c r="Q62" i="2"/>
  <c r="J62" i="2" s="1"/>
  <c r="Q61" i="2"/>
  <c r="J61" i="2" s="1"/>
  <c r="Q60" i="2"/>
  <c r="J60" i="2" s="1"/>
  <c r="I36" i="2"/>
  <c r="I5" i="2"/>
  <c r="Q43" i="2"/>
  <c r="J43" i="2" s="1"/>
  <c r="AR51" i="2" l="1"/>
  <c r="M23" i="2"/>
  <c r="AR23" i="2" s="1"/>
  <c r="M48" i="2"/>
  <c r="AR48" i="2" s="1"/>
  <c r="M34" i="2"/>
  <c r="AR34" i="2" s="1"/>
  <c r="AR28" i="2"/>
  <c r="AR31" i="2"/>
  <c r="AR18" i="2"/>
  <c r="AR40" i="2"/>
  <c r="AR47" i="2"/>
  <c r="AR5" i="2"/>
  <c r="AR11" i="2"/>
  <c r="AR39" i="2"/>
  <c r="AR16" i="2"/>
  <c r="AR57" i="2"/>
  <c r="AR60" i="2"/>
  <c r="AR17" i="2"/>
  <c r="AR61" i="2"/>
  <c r="AR29" i="2"/>
  <c r="AR62" i="2"/>
  <c r="AR38" i="2"/>
  <c r="AR37" i="2"/>
  <c r="AR21" i="2"/>
  <c r="AR14" i="2"/>
  <c r="AR33" i="2"/>
  <c r="AR8" i="2"/>
  <c r="AR22" i="2"/>
  <c r="AR59" i="2"/>
  <c r="AR56" i="2"/>
  <c r="AR25" i="2"/>
  <c r="AR27" i="2"/>
  <c r="AR24" i="2"/>
  <c r="AR36" i="2"/>
  <c r="AR10" i="2"/>
  <c r="AR42" i="2"/>
  <c r="AR13" i="2"/>
  <c r="AR46" i="2"/>
  <c r="AR53" i="2"/>
  <c r="AR12" i="2"/>
  <c r="AR58" i="2"/>
  <c r="AR30" i="2"/>
  <c r="AR6" i="2"/>
  <c r="AR32" i="2"/>
  <c r="AR49" i="2"/>
  <c r="AR9" i="2"/>
  <c r="AR35" i="2"/>
  <c r="AR7" i="2"/>
  <c r="AR45" i="2"/>
  <c r="AR55" i="2"/>
  <c r="AR41" i="2"/>
  <c r="AR15" i="2"/>
  <c r="AR20" i="2"/>
  <c r="AR54" i="2"/>
  <c r="AR26" i="2"/>
  <c r="AR52" i="2"/>
  <c r="AR50" i="2"/>
  <c r="AR44" i="2"/>
  <c r="AR19" i="2"/>
  <c r="AR43" i="2"/>
</calcChain>
</file>

<file path=xl/sharedStrings.xml><?xml version="1.0" encoding="utf-8"?>
<sst xmlns="http://schemas.openxmlformats.org/spreadsheetml/2006/main" count="500" uniqueCount="280">
  <si>
    <t>#101</t>
  </si>
  <si>
    <t>#102</t>
  </si>
  <si>
    <t>#104</t>
  </si>
  <si>
    <t>#14</t>
  </si>
  <si>
    <t>#15</t>
  </si>
  <si>
    <t>#17</t>
  </si>
  <si>
    <t>#19</t>
  </si>
  <si>
    <t>#21</t>
  </si>
  <si>
    <t>#22</t>
  </si>
  <si>
    <t>#24</t>
  </si>
  <si>
    <t>#26</t>
  </si>
  <si>
    <t>#29</t>
  </si>
  <si>
    <t>#30</t>
  </si>
  <si>
    <t>#31</t>
  </si>
  <si>
    <t>#32</t>
  </si>
  <si>
    <t>#33</t>
  </si>
  <si>
    <t>#35</t>
  </si>
  <si>
    <t>#37</t>
  </si>
  <si>
    <t>#39</t>
  </si>
  <si>
    <t>#42</t>
  </si>
  <si>
    <t>#43</t>
  </si>
  <si>
    <t>#44</t>
  </si>
  <si>
    <t>#46</t>
  </si>
  <si>
    <t>#48</t>
  </si>
  <si>
    <t>#49</t>
  </si>
  <si>
    <t>#51</t>
  </si>
  <si>
    <t>#52</t>
  </si>
  <si>
    <t>#53</t>
  </si>
  <si>
    <t>#55</t>
  </si>
  <si>
    <t>#56</t>
  </si>
  <si>
    <t>#57</t>
  </si>
  <si>
    <t>#58</t>
  </si>
  <si>
    <t>#60</t>
  </si>
  <si>
    <t>#62</t>
  </si>
  <si>
    <t>#64</t>
  </si>
  <si>
    <t>#66</t>
  </si>
  <si>
    <t>#67</t>
  </si>
  <si>
    <t>#68</t>
  </si>
  <si>
    <t>#69</t>
  </si>
  <si>
    <t>#70</t>
  </si>
  <si>
    <t>#71</t>
  </si>
  <si>
    <t>#72</t>
  </si>
  <si>
    <t>#73</t>
  </si>
  <si>
    <t>#75</t>
  </si>
  <si>
    <t>#76</t>
  </si>
  <si>
    <t>#77</t>
  </si>
  <si>
    <t>#78</t>
  </si>
  <si>
    <t>#79</t>
  </si>
  <si>
    <t>#80</t>
  </si>
  <si>
    <t>#82</t>
  </si>
  <si>
    <t>#85</t>
  </si>
  <si>
    <t>#86</t>
  </si>
  <si>
    <t>#88</t>
  </si>
  <si>
    <t>#90</t>
  </si>
  <si>
    <t>#92</t>
  </si>
  <si>
    <t>#94</t>
  </si>
  <si>
    <t>#96</t>
  </si>
  <si>
    <t>#98</t>
  </si>
  <si>
    <t>DORSAL</t>
  </si>
  <si>
    <t>Marca</t>
  </si>
  <si>
    <t>Fecha de matriculación</t>
  </si>
  <si>
    <t>País de matriculación</t>
  </si>
  <si>
    <t>Matrícula</t>
  </si>
  <si>
    <t>Land Rover</t>
  </si>
  <si>
    <t>Defender 110 TD5</t>
  </si>
  <si>
    <t>UK</t>
  </si>
  <si>
    <t>DNZ 9454</t>
  </si>
  <si>
    <t>serie2A</t>
  </si>
  <si>
    <t>suisse</t>
  </si>
  <si>
    <t>NE68783</t>
  </si>
  <si>
    <t>España</t>
  </si>
  <si>
    <t>Land Rover Santana</t>
  </si>
  <si>
    <t>NA-0089-S</t>
  </si>
  <si>
    <t>Serie 2 109</t>
  </si>
  <si>
    <t>B3891IG</t>
  </si>
  <si>
    <t>United Kingdom</t>
  </si>
  <si>
    <t>Landrover</t>
  </si>
  <si>
    <t>Defender 110</t>
  </si>
  <si>
    <t>K894 UBC</t>
  </si>
  <si>
    <t>ESPAÑA</t>
  </si>
  <si>
    <t>LAND ROVER</t>
  </si>
  <si>
    <t>DEFENDER</t>
  </si>
  <si>
    <t>4521DBG</t>
  </si>
  <si>
    <t>Defender 90 WOLF</t>
  </si>
  <si>
    <t>S294BNT</t>
  </si>
  <si>
    <t>Netherlands</t>
  </si>
  <si>
    <t>Defender 90 TD5</t>
  </si>
  <si>
    <t>The Netherlands</t>
  </si>
  <si>
    <t>22-VN-PB</t>
  </si>
  <si>
    <t>Santana Especial 109</t>
  </si>
  <si>
    <t>49-YD-09</t>
  </si>
  <si>
    <t>Defender 90</t>
  </si>
  <si>
    <t>24-VV-JK</t>
  </si>
  <si>
    <t>LAND ROVER SANTANA</t>
  </si>
  <si>
    <t>88 NORMAL</t>
  </si>
  <si>
    <t>CO6260N</t>
  </si>
  <si>
    <t>Great Britain</t>
  </si>
  <si>
    <t>Series 3</t>
  </si>
  <si>
    <t>LEG 43L</t>
  </si>
  <si>
    <t>DEFENDER 110</t>
  </si>
  <si>
    <t>5431DXM</t>
  </si>
  <si>
    <t>Santana</t>
  </si>
  <si>
    <t>109 especial</t>
  </si>
  <si>
    <t>NL</t>
  </si>
  <si>
    <t>N-511-ZD</t>
  </si>
  <si>
    <t>9555FLL</t>
  </si>
  <si>
    <t>35-BG-PS</t>
  </si>
  <si>
    <t>J-2683-F</t>
  </si>
  <si>
    <t>E402 LFB</t>
  </si>
  <si>
    <t>109 Especial</t>
  </si>
  <si>
    <t>SO-6689-B</t>
  </si>
  <si>
    <t>SPAIN</t>
  </si>
  <si>
    <t>Lantana 88</t>
  </si>
  <si>
    <t>O-1368-S</t>
  </si>
  <si>
    <t>SANTANA</t>
  </si>
  <si>
    <t>2500DL</t>
  </si>
  <si>
    <t>T-8635-AF</t>
  </si>
  <si>
    <t>Santana 88</t>
  </si>
  <si>
    <t>J2903E</t>
  </si>
  <si>
    <t>88 Ligero</t>
  </si>
  <si>
    <t>H2099BBC</t>
  </si>
  <si>
    <t>Bowler Defender</t>
  </si>
  <si>
    <t>OW64 BVX</t>
  </si>
  <si>
    <t>2,5 BDC</t>
  </si>
  <si>
    <t>VA-8306-T</t>
  </si>
  <si>
    <t>Defender</t>
  </si>
  <si>
    <t>SE2558DJ</t>
  </si>
  <si>
    <t>M5 FFR</t>
  </si>
  <si>
    <t>united kingdom</t>
  </si>
  <si>
    <t>series 3 109</t>
  </si>
  <si>
    <t>6345DML</t>
  </si>
  <si>
    <t>88 ESPECIAL</t>
  </si>
  <si>
    <t>B5126FK</t>
  </si>
  <si>
    <t>LIGERO 88</t>
  </si>
  <si>
    <t>PM3621Z</t>
  </si>
  <si>
    <t>SANTANA 2000</t>
  </si>
  <si>
    <t>SA-6150-I</t>
  </si>
  <si>
    <t>ANIBAL</t>
  </si>
  <si>
    <t>7718DVL</t>
  </si>
  <si>
    <t>109 V8 (Stage One)</t>
  </si>
  <si>
    <t>CH</t>
  </si>
  <si>
    <t>AG 431 581</t>
  </si>
  <si>
    <t>Defender 110 Td5</t>
  </si>
  <si>
    <t>AG 380 530</t>
  </si>
  <si>
    <t>109 TURBO</t>
  </si>
  <si>
    <t>B-7257-HS</t>
  </si>
  <si>
    <t>Series 2a</t>
  </si>
  <si>
    <t>DBJ517H</t>
  </si>
  <si>
    <t>Anibal PS W20V</t>
  </si>
  <si>
    <t>3865DPC</t>
  </si>
  <si>
    <t>G7 DEF</t>
  </si>
  <si>
    <t>2500 DC</t>
  </si>
  <si>
    <t>GC1060AH</t>
  </si>
  <si>
    <t>Defender 110 TD4</t>
  </si>
  <si>
    <t>2493HFW</t>
  </si>
  <si>
    <t>Reino Unido</t>
  </si>
  <si>
    <t>SJ08 OLJ</t>
  </si>
  <si>
    <t>88 Super</t>
  </si>
  <si>
    <t>SE8175AM</t>
  </si>
  <si>
    <t>Aníbal</t>
  </si>
  <si>
    <t>9688CRV</t>
  </si>
  <si>
    <t>109 SÚPER</t>
  </si>
  <si>
    <t>J6260J</t>
  </si>
  <si>
    <t>DISCOVERY TD5</t>
  </si>
  <si>
    <t>7349CJL</t>
  </si>
  <si>
    <t>109 SERIE 3 ESPECIAL ONE</t>
  </si>
  <si>
    <t>H-9004-BBB</t>
  </si>
  <si>
    <t>X20TUF</t>
  </si>
  <si>
    <t>2.5B DL S</t>
  </si>
  <si>
    <t>L4508V</t>
  </si>
  <si>
    <t>88 diesel</t>
  </si>
  <si>
    <t>TO2838F</t>
  </si>
  <si>
    <t>Anibal</t>
  </si>
  <si>
    <t>7863DJC</t>
  </si>
  <si>
    <t>H1169BBF</t>
  </si>
  <si>
    <t>DEFENDER TD5</t>
  </si>
  <si>
    <t>2842-CGK</t>
  </si>
  <si>
    <t>Serie 2A, 88</t>
  </si>
  <si>
    <t>V247181</t>
  </si>
  <si>
    <t>Discovery td5</t>
  </si>
  <si>
    <t>1694CJT</t>
  </si>
  <si>
    <t>land rover</t>
  </si>
  <si>
    <t>Discovery 2</t>
  </si>
  <si>
    <t>3998CRK</t>
  </si>
  <si>
    <t>Serie3</t>
  </si>
  <si>
    <t>M 4203 AG</t>
  </si>
  <si>
    <t>GR-9740-G</t>
  </si>
  <si>
    <t>Defender 90 County TD5</t>
  </si>
  <si>
    <t>CK51 OSL</t>
  </si>
  <si>
    <t>CATEGORIA</t>
  </si>
  <si>
    <t>AÑO</t>
  </si>
  <si>
    <t>MODELO</t>
  </si>
  <si>
    <t>ETAPA 1</t>
  </si>
  <si>
    <t>ETAPA 2</t>
  </si>
  <si>
    <t>ETAPA 5</t>
  </si>
  <si>
    <t>ETAPA 6</t>
  </si>
  <si>
    <t>Punto Inicial</t>
  </si>
  <si>
    <t>Punto E1</t>
  </si>
  <si>
    <t>Punto E2</t>
  </si>
  <si>
    <t>Punto E5</t>
  </si>
  <si>
    <t>Punto E6</t>
  </si>
  <si>
    <t>SALIDA</t>
  </si>
  <si>
    <t>WPHOR</t>
  </si>
  <si>
    <t>PENALIDAD</t>
  </si>
  <si>
    <t>BALIZA</t>
  </si>
  <si>
    <t>TOTAL</t>
  </si>
  <si>
    <t>INICIAL</t>
  </si>
  <si>
    <t>CV x10</t>
  </si>
  <si>
    <t>MEJORA*</t>
  </si>
  <si>
    <t>CLASIFICACION GENERAL</t>
  </si>
  <si>
    <t>Defender / Anibal</t>
  </si>
  <si>
    <t>Serie / Santana</t>
  </si>
  <si>
    <t>Asistencia</t>
  </si>
  <si>
    <t>Otro</t>
  </si>
  <si>
    <t>*susceptible de revisión durante la prueba</t>
  </si>
  <si>
    <t>mejora 2000 ptos</t>
  </si>
  <si>
    <t>wp hor : 50 /min - max 1500</t>
  </si>
  <si>
    <t>balisa : 1000 ptos</t>
  </si>
  <si>
    <t>o</t>
  </si>
  <si>
    <t>Etapa nº:</t>
  </si>
  <si>
    <t>05</t>
  </si>
  <si>
    <t>15</t>
  </si>
  <si>
    <t>23</t>
  </si>
  <si>
    <t>26</t>
  </si>
  <si>
    <t>30N</t>
  </si>
  <si>
    <t>50</t>
  </si>
  <si>
    <t>51</t>
  </si>
  <si>
    <t>54</t>
  </si>
  <si>
    <t>56</t>
  </si>
  <si>
    <t>67</t>
  </si>
  <si>
    <t>73</t>
  </si>
  <si>
    <t>76</t>
  </si>
  <si>
    <t>86</t>
  </si>
  <si>
    <t>88</t>
  </si>
  <si>
    <t>ETAPA 3-4</t>
  </si>
  <si>
    <t>ETAPA 7</t>
  </si>
  <si>
    <t>saltar WP-hor: 2000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</si>
  <si>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M:T</t>
  </si>
  <si>
    <t>WPHOR*</t>
  </si>
  <si>
    <t>Viñetas Balizas</t>
  </si>
  <si>
    <t>Etapa 1</t>
  </si>
  <si>
    <t>23N</t>
  </si>
  <si>
    <t>47N</t>
  </si>
  <si>
    <t>Etapa 2</t>
  </si>
  <si>
    <t>08N</t>
  </si>
  <si>
    <t>09N</t>
  </si>
  <si>
    <t>10N</t>
  </si>
  <si>
    <t>12N</t>
  </si>
  <si>
    <t>17</t>
  </si>
  <si>
    <t>19</t>
  </si>
  <si>
    <t>27N</t>
  </si>
  <si>
    <t>39</t>
  </si>
  <si>
    <t>10</t>
  </si>
  <si>
    <t>Etapa 3-4</t>
  </si>
  <si>
    <t>Etapa 5</t>
  </si>
  <si>
    <t>18</t>
  </si>
  <si>
    <t>20</t>
  </si>
  <si>
    <t>22</t>
  </si>
  <si>
    <t>24</t>
  </si>
  <si>
    <t>Etapa 6</t>
  </si>
  <si>
    <t>* xN : baliza en nota de la viñeta</t>
  </si>
  <si>
    <t>baliza cancelada</t>
  </si>
  <si>
    <t>3-4</t>
  </si>
  <si>
    <t>Viñeta - Baliza</t>
  </si>
  <si>
    <t>5</t>
  </si>
  <si>
    <t>6</t>
  </si>
  <si>
    <t>Punto E3-4</t>
  </si>
  <si>
    <t>Punto E7</t>
  </si>
  <si>
    <t>Nº baliza inicial: 6 - cancelada 2</t>
  </si>
  <si>
    <t>Nº baliza inicial: 10 - cancelada 1</t>
  </si>
  <si>
    <t>Nº baliza inicial: 14 - cancelada: 1</t>
  </si>
  <si>
    <t xml:space="preserve">Nº baliza inicial:  - cancelada: </t>
  </si>
  <si>
    <t>baliza e34</t>
  </si>
  <si>
    <t>baliza e5</t>
  </si>
  <si>
    <t>Nº baliza inicial: 4 - cancelada: 0</t>
  </si>
  <si>
    <t>baliza e6</t>
  </si>
  <si>
    <t>06N</t>
  </si>
  <si>
    <t>12</t>
  </si>
  <si>
    <t>14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</si>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</sst>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2"/>
      <color rgb="FF000000"/>
      <name val="Oswald"/>
    </font>
    <font>
      <sz val="12"/>
      <color rgb="FF000000"/>
      <name val="Arial"/>
      <family val="2"/>
      <scheme val="minor"/>
    </font>
    <font>
      <sz val="10"/>
      <color rgb="FF000000"/>
      <name val="Oswald"/>
    </font>
    <font>
      <sz val="13"/>
      <color theme="1"/>
      <name val="Oswald"/>
    </font>
    <font>
      <b/>
      <sz val="12"/>
      <color theme="1"/>
      <name val="Oswald"/>
    </font>
    <font>
      <b/>
      <i/>
      <sz val="13"/>
      <color theme="1"/>
      <name val="Oswald"/>
    </font>
    <font>
      <b/>
      <sz val="12"/>
      <color rgb="FF000000"/>
      <name val="Oswald"/>
    </font>
    <font>
      <sz val="12"/>
      <color theme="1"/>
      <name val="Oswald"/>
    </font>
    <font>
      <i/>
      <sz val="12"/>
      <color theme="1"/>
      <name val="Oswald"/>
    </font>
    <font>
      <i/>
      <sz val="12"/>
      <color rgb="FF000000"/>
      <name val="Oswald"/>
    </font>
    <font>
      <b/>
      <sz val="20"/>
      <color theme="1"/>
      <name val="Oswald"/>
    </font>
    <font>
      <sz val="11"/>
      <color rgb="FF000000"/>
      <name val="Oswald"/>
    </font>
    <font>
      <sz val="11"/>
      <color rgb="FF000000"/>
      <name val="Arial"/>
      <family val="2"/>
      <scheme val="minor"/>
    </font>
    <font>
      <sz val="16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CCCCCC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5" fillId="0" borderId="5" xfId="0" applyFont="1" applyBorder="1"/>
    <xf numFmtId="14" fontId="2" fillId="2" borderId="0" xfId="0" applyNumberFormat="1" applyFont="1" applyFill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14" fontId="2" fillId="2" borderId="30" xfId="0" applyNumberFormat="1" applyFont="1" applyFill="1" applyBorder="1" applyAlignment="1">
      <alignment horizontal="left" vertical="center"/>
    </xf>
    <xf numFmtId="49" fontId="2" fillId="2" borderId="30" xfId="1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14" fontId="2" fillId="2" borderId="37" xfId="0" applyNumberFormat="1" applyFont="1" applyFill="1" applyBorder="1" applyAlignment="1">
      <alignment horizontal="left" vertical="center"/>
    </xf>
    <xf numFmtId="49" fontId="2" fillId="2" borderId="31" xfId="1" applyNumberFormat="1" applyFont="1" applyFill="1" applyBorder="1" applyAlignment="1">
      <alignment horizontal="center" vertical="center"/>
    </xf>
    <xf numFmtId="49" fontId="2" fillId="2" borderId="32" xfId="1" applyNumberFormat="1" applyFont="1" applyFill="1" applyBorder="1" applyAlignment="1">
      <alignment horizontal="center" vertical="center"/>
    </xf>
    <xf numFmtId="49" fontId="2" fillId="2" borderId="34" xfId="1" applyNumberFormat="1" applyFont="1" applyFill="1" applyBorder="1" applyAlignment="1">
      <alignment horizontal="center" vertical="center"/>
    </xf>
    <xf numFmtId="49" fontId="2" fillId="2" borderId="36" xfId="1" applyNumberFormat="1" applyFont="1" applyFill="1" applyBorder="1" applyAlignment="1">
      <alignment horizontal="center" vertical="center"/>
    </xf>
    <xf numFmtId="1" fontId="9" fillId="0" borderId="39" xfId="0" applyNumberFormat="1" applyFont="1" applyBorder="1" applyAlignment="1">
      <alignment horizontal="center" vertical="center"/>
    </xf>
    <xf numFmtId="1" fontId="9" fillId="0" borderId="40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/>
    </xf>
    <xf numFmtId="14" fontId="2" fillId="2" borderId="43" xfId="0" applyNumberFormat="1" applyFont="1" applyFill="1" applyBorder="1" applyAlignment="1">
      <alignment horizontal="left" vertical="center"/>
    </xf>
    <xf numFmtId="164" fontId="2" fillId="2" borderId="44" xfId="1" applyNumberFormat="1" applyFont="1" applyFill="1" applyBorder="1" applyAlignment="1">
      <alignment horizontal="center" vertical="center"/>
    </xf>
    <xf numFmtId="164" fontId="2" fillId="2" borderId="35" xfId="1" applyNumberFormat="1" applyFont="1" applyFill="1" applyBorder="1" applyAlignment="1">
      <alignment horizontal="center" vertical="center"/>
    </xf>
    <xf numFmtId="164" fontId="2" fillId="2" borderId="38" xfId="1" applyNumberFormat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0" xfId="1" applyNumberFormat="1" applyFont="1" applyFill="1" applyBorder="1" applyAlignment="1">
      <alignment horizontal="center" vertical="center"/>
    </xf>
    <xf numFmtId="0" fontId="2" fillId="2" borderId="37" xfId="1" applyNumberFormat="1" applyFont="1" applyFill="1" applyBorder="1" applyAlignment="1">
      <alignment horizontal="center" vertical="center"/>
    </xf>
    <xf numFmtId="0" fontId="2" fillId="2" borderId="34" xfId="1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horizontal="center" vertical="center" textRotation="255"/>
    </xf>
    <xf numFmtId="0" fontId="14" fillId="0" borderId="2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/>
    </xf>
    <xf numFmtId="0" fontId="4" fillId="0" borderId="0" xfId="0" applyFont="1" applyBorder="1"/>
    <xf numFmtId="1" fontId="9" fillId="0" borderId="50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49" fontId="14" fillId="0" borderId="0" xfId="0" applyNumberFormat="1" applyFont="1"/>
    <xf numFmtId="49" fontId="3" fillId="0" borderId="0" xfId="0" applyNumberFormat="1" applyFont="1"/>
    <xf numFmtId="49" fontId="15" fillId="0" borderId="0" xfId="0" applyNumberFormat="1" applyFont="1"/>
    <xf numFmtId="49" fontId="15" fillId="0" borderId="45" xfId="0" applyNumberFormat="1" applyFont="1" applyBorder="1" applyAlignment="1">
      <alignment horizontal="center"/>
    </xf>
    <xf numFmtId="49" fontId="16" fillId="0" borderId="0" xfId="0" applyNumberFormat="1" applyFont="1"/>
    <xf numFmtId="49" fontId="15" fillId="3" borderId="0" xfId="0" applyNumberFormat="1" applyFont="1" applyFill="1"/>
    <xf numFmtId="49" fontId="15" fillId="3" borderId="45" xfId="0" applyNumberFormat="1" applyFont="1" applyFill="1" applyBorder="1" applyAlignment="1">
      <alignment horizontal="center"/>
    </xf>
    <xf numFmtId="0" fontId="14" fillId="0" borderId="0" xfId="0" applyFont="1"/>
    <xf numFmtId="49" fontId="14" fillId="0" borderId="46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7" fillId="0" borderId="0" xfId="0" applyFont="1"/>
    <xf numFmtId="0" fontId="4" fillId="0" borderId="4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35</xdr:row>
      <xdr:rowOff>247650</xdr:rowOff>
    </xdr:from>
    <xdr:to>
      <xdr:col>44</xdr:col>
      <xdr:colOff>632100</xdr:colOff>
      <xdr:row>36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518560F-78EA-796B-77C5-91F5C05456B7}"/>
            </a:ext>
          </a:extLst>
        </xdr:cNvPr>
        <xdr:cNvCxnSpPr/>
      </xdr:nvCxnSpPr>
      <xdr:spPr>
        <a:xfrm flipV="1">
          <a:off x="425450" y="9105900"/>
          <a:ext cx="1659600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</xdr:colOff>
      <xdr:row>58</xdr:row>
      <xdr:rowOff>247650</xdr:rowOff>
    </xdr:from>
    <xdr:to>
      <xdr:col>44</xdr:col>
      <xdr:colOff>248800</xdr:colOff>
      <xdr:row>59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BF15B23-C019-4CE3-B51C-BED9D16D059C}"/>
            </a:ext>
          </a:extLst>
        </xdr:cNvPr>
        <xdr:cNvCxnSpPr/>
      </xdr:nvCxnSpPr>
      <xdr:spPr>
        <a:xfrm flipV="1">
          <a:off x="438150" y="14947900"/>
          <a:ext cx="1620000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112389</xdr:colOff>
      <xdr:row>0</xdr:row>
      <xdr:rowOff>101151</xdr:rowOff>
    </xdr:from>
    <xdr:to>
      <xdr:col>45</xdr:col>
      <xdr:colOff>78253</xdr:colOff>
      <xdr:row>2</xdr:row>
      <xdr:rowOff>174054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AFCA6F-FF52-497D-9750-4CE2C3C6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9911" y="101151"/>
          <a:ext cx="1230245" cy="7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24</xdr:row>
      <xdr:rowOff>88900</xdr:rowOff>
    </xdr:from>
    <xdr:to>
      <xdr:col>5</xdr:col>
      <xdr:colOff>228600</xdr:colOff>
      <xdr:row>28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833063-315D-CD67-5385-222D46FE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6223000"/>
          <a:ext cx="1562100" cy="109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42C97-FA33-4257-BEC1-788F4711E9F3}">
  <sheetPr>
    <pageSetUpPr fitToPage="1"/>
  </sheetPr>
  <dimension ref="A1:AV489"/>
  <sheetViews>
    <sheetView workbookViewId="0">
      <pane xSplit="6" ySplit="4" topLeftCell="G7" activePane="bottomRight" state="frozen"/>
      <selection pane="topRight" activeCell="G1" sqref="G1"/>
      <selection pane="bottomLeft" activeCell="A5" sqref="A5"/>
      <selection pane="bottomRight" activeCell="AR63" sqref="A1:AR63"/>
    </sheetView>
  </sheetViews>
  <sheetFormatPr baseColWidth="10" defaultColWidth="11.453125" defaultRowHeight="17" x14ac:dyDescent="0.4"/>
  <cols>
    <col min="1" max="1" width="6.1796875" style="2" customWidth="1"/>
    <col min="2" max="2" width="11.54296875" style="30" hidden="1" customWidth="1"/>
    <col min="3" max="3" width="11.54296875" style="30" customWidth="1"/>
    <col min="4" max="4" width="25.453125" style="2" hidden="1" customWidth="1"/>
    <col min="5" max="6" width="0" style="2" hidden="1" customWidth="1"/>
    <col min="7" max="7" width="24" style="2" customWidth="1"/>
    <col min="8" max="8" width="15.81640625" style="2" hidden="1" customWidth="1"/>
    <col min="9" max="9" width="18.26953125" style="30" customWidth="1"/>
    <col min="10" max="12" width="11.453125" style="13"/>
    <col min="13" max="14" width="11.453125" style="13" customWidth="1"/>
    <col min="15" max="16" width="11.453125" style="13" hidden="1" customWidth="1"/>
    <col min="17" max="17" width="11.1796875" style="2" hidden="1" customWidth="1"/>
    <col min="18" max="18" width="11" style="30" hidden="1" customWidth="1"/>
    <col min="19" max="19" width="11.26953125" style="13" hidden="1" customWidth="1"/>
    <col min="20" max="22" width="11.54296875" style="14" hidden="1" customWidth="1"/>
    <col min="23" max="23" width="11.54296875" style="18" hidden="1" customWidth="1"/>
    <col min="24" max="24" width="9" style="19" hidden="1" customWidth="1"/>
    <col min="25" max="26" width="9" style="13" hidden="1" customWidth="1"/>
    <col min="27" max="27" width="9" style="17" hidden="1" customWidth="1"/>
    <col min="28" max="28" width="9" style="19" hidden="1" customWidth="1"/>
    <col min="29" max="30" width="9" style="13" hidden="1" customWidth="1"/>
    <col min="31" max="31" width="9" style="17" hidden="1" customWidth="1"/>
    <col min="32" max="32" width="9" style="19" hidden="1" customWidth="1"/>
    <col min="33" max="34" width="9" style="13" hidden="1" customWidth="1"/>
    <col min="35" max="35" width="9" style="17" hidden="1" customWidth="1"/>
    <col min="36" max="36" width="9" style="19" customWidth="1"/>
    <col min="37" max="38" width="9" style="13" customWidth="1"/>
    <col min="39" max="39" width="11.81640625" style="17" customWidth="1"/>
    <col min="40" max="40" width="9" style="19" hidden="1" customWidth="1"/>
    <col min="41" max="42" width="9" style="13" hidden="1" customWidth="1"/>
    <col min="43" max="43" width="9" style="17" hidden="1" customWidth="1"/>
    <col min="44" max="44" width="10" style="15" customWidth="1"/>
    <col min="45" max="16384" width="11.453125" style="2"/>
  </cols>
  <sheetData>
    <row r="1" spans="1:48" ht="26.5" thickBot="1" x14ac:dyDescent="0.65">
      <c r="I1" s="34" t="s">
        <v>209</v>
      </c>
      <c r="T1" s="14" t="s">
        <v>237</v>
      </c>
      <c r="W1" s="14"/>
      <c r="X1" s="13"/>
      <c r="AA1" s="13"/>
      <c r="AB1" s="13"/>
      <c r="AE1" s="13"/>
      <c r="AF1" s="13"/>
      <c r="AI1" s="13"/>
      <c r="AJ1" s="13"/>
      <c r="AM1" s="13"/>
      <c r="AN1" s="13"/>
      <c r="AQ1" s="13"/>
    </row>
    <row r="2" spans="1:48" ht="16.5" customHeight="1" thickBot="1" x14ac:dyDescent="0.45">
      <c r="J2" s="115"/>
      <c r="K2" s="115"/>
      <c r="L2" s="115"/>
      <c r="M2" s="115"/>
      <c r="N2" s="115"/>
      <c r="O2" s="115"/>
      <c r="P2" s="115"/>
      <c r="T2" s="13" t="s">
        <v>268</v>
      </c>
      <c r="W2" s="14"/>
      <c r="X2" s="13" t="s">
        <v>269</v>
      </c>
      <c r="AA2" s="13"/>
      <c r="AB2" s="13" t="s">
        <v>270</v>
      </c>
      <c r="AE2" s="13"/>
      <c r="AF2" s="13" t="s">
        <v>274</v>
      </c>
      <c r="AI2" s="13"/>
      <c r="AJ2" s="13" t="s">
        <v>271</v>
      </c>
      <c r="AM2" s="13"/>
      <c r="AN2" s="13"/>
      <c r="AQ2" s="13"/>
      <c r="AT2" s="150">
        <v>13</v>
      </c>
      <c r="AU2" s="150">
        <v>4</v>
      </c>
      <c r="AV2" s="2">
        <v>4</v>
      </c>
    </row>
    <row r="3" spans="1:48" ht="17.5" thickBot="1" x14ac:dyDescent="0.45">
      <c r="C3" s="41"/>
      <c r="D3" s="24"/>
      <c r="E3" s="24"/>
      <c r="F3" s="24"/>
      <c r="G3" s="24"/>
      <c r="H3" s="24"/>
      <c r="I3" s="114"/>
      <c r="J3" s="117" t="s">
        <v>196</v>
      </c>
      <c r="K3" s="118" t="s">
        <v>197</v>
      </c>
      <c r="L3" s="118" t="s">
        <v>198</v>
      </c>
      <c r="M3" s="118" t="s">
        <v>266</v>
      </c>
      <c r="N3" s="118" t="s">
        <v>199</v>
      </c>
      <c r="O3" s="118" t="s">
        <v>200</v>
      </c>
      <c r="P3" s="119" t="s">
        <v>267</v>
      </c>
      <c r="Q3" s="24"/>
      <c r="R3" s="42" t="s">
        <v>206</v>
      </c>
      <c r="S3" s="43"/>
      <c r="T3" s="89" t="s">
        <v>192</v>
      </c>
      <c r="U3" s="90"/>
      <c r="V3" s="90"/>
      <c r="W3" s="91"/>
      <c r="X3" s="89" t="s">
        <v>193</v>
      </c>
      <c r="Y3" s="90"/>
      <c r="Z3" s="90"/>
      <c r="AA3" s="91"/>
      <c r="AB3" s="89" t="s">
        <v>234</v>
      </c>
      <c r="AC3" s="90"/>
      <c r="AD3" s="90"/>
      <c r="AE3" s="91"/>
      <c r="AF3" s="89" t="s">
        <v>194</v>
      </c>
      <c r="AG3" s="90"/>
      <c r="AH3" s="90"/>
      <c r="AI3" s="91"/>
      <c r="AJ3" s="89" t="s">
        <v>195</v>
      </c>
      <c r="AK3" s="90"/>
      <c r="AL3" s="90"/>
      <c r="AM3" s="91"/>
      <c r="AN3" s="89" t="s">
        <v>235</v>
      </c>
      <c r="AO3" s="90"/>
      <c r="AP3" s="90"/>
      <c r="AQ3" s="91"/>
      <c r="AR3" s="29"/>
      <c r="AT3" s="2" t="s">
        <v>272</v>
      </c>
      <c r="AU3" s="2" t="s">
        <v>273</v>
      </c>
      <c r="AV3" s="2" t="s">
        <v>275</v>
      </c>
    </row>
    <row r="4" spans="1:48" ht="17.5" thickBot="1" x14ac:dyDescent="0.45">
      <c r="B4" s="35" t="s">
        <v>58</v>
      </c>
      <c r="C4" s="27" t="s">
        <v>58</v>
      </c>
      <c r="D4" s="25" t="s">
        <v>59</v>
      </c>
      <c r="E4" s="25" t="s">
        <v>61</v>
      </c>
      <c r="F4" s="25" t="s">
        <v>62</v>
      </c>
      <c r="G4" s="25" t="s">
        <v>191</v>
      </c>
      <c r="H4" s="25" t="s">
        <v>60</v>
      </c>
      <c r="I4" s="25" t="s">
        <v>189</v>
      </c>
      <c r="J4" s="120"/>
      <c r="K4" s="121"/>
      <c r="L4" s="121"/>
      <c r="M4" s="121"/>
      <c r="N4" s="121"/>
      <c r="O4" s="121"/>
      <c r="P4" s="122"/>
      <c r="Q4" s="33" t="s">
        <v>190</v>
      </c>
      <c r="R4" s="33" t="s">
        <v>207</v>
      </c>
      <c r="S4" s="26" t="s">
        <v>208</v>
      </c>
      <c r="T4" s="76" t="s">
        <v>201</v>
      </c>
      <c r="U4" s="28" t="s">
        <v>202</v>
      </c>
      <c r="V4" s="28" t="s">
        <v>204</v>
      </c>
      <c r="W4" s="26" t="s">
        <v>203</v>
      </c>
      <c r="X4" s="76" t="s">
        <v>201</v>
      </c>
      <c r="Y4" s="28" t="s">
        <v>202</v>
      </c>
      <c r="Z4" s="28" t="s">
        <v>204</v>
      </c>
      <c r="AA4" s="26" t="s">
        <v>203</v>
      </c>
      <c r="AB4" s="76" t="s">
        <v>201</v>
      </c>
      <c r="AC4" s="28" t="s">
        <v>238</v>
      </c>
      <c r="AD4" s="28" t="s">
        <v>204</v>
      </c>
      <c r="AE4" s="26" t="s">
        <v>203</v>
      </c>
      <c r="AF4" s="76" t="s">
        <v>201</v>
      </c>
      <c r="AG4" s="28" t="s">
        <v>202</v>
      </c>
      <c r="AH4" s="28" t="s">
        <v>204</v>
      </c>
      <c r="AI4" s="26" t="s">
        <v>203</v>
      </c>
      <c r="AJ4" s="76" t="s">
        <v>201</v>
      </c>
      <c r="AK4" s="28" t="s">
        <v>202</v>
      </c>
      <c r="AL4" s="28" t="s">
        <v>204</v>
      </c>
      <c r="AM4" s="26" t="s">
        <v>203</v>
      </c>
      <c r="AN4" s="76" t="s">
        <v>201</v>
      </c>
      <c r="AO4" s="28" t="s">
        <v>202</v>
      </c>
      <c r="AP4" s="28" t="s">
        <v>204</v>
      </c>
      <c r="AQ4" s="26" t="s">
        <v>203</v>
      </c>
      <c r="AR4" s="44" t="s">
        <v>205</v>
      </c>
    </row>
    <row r="5" spans="1:48" ht="20.149999999999999" customHeight="1" x14ac:dyDescent="0.35">
      <c r="A5" s="92" t="s">
        <v>211</v>
      </c>
      <c r="B5" s="21">
        <v>88</v>
      </c>
      <c r="C5" s="77" t="s">
        <v>52</v>
      </c>
      <c r="D5" s="78" t="s">
        <v>63</v>
      </c>
      <c r="E5" s="78" t="s">
        <v>70</v>
      </c>
      <c r="F5" s="78" t="s">
        <v>74</v>
      </c>
      <c r="G5" s="78" t="s">
        <v>73</v>
      </c>
      <c r="H5" s="79">
        <v>25204</v>
      </c>
      <c r="I5" s="80" t="str">
        <f>IF(OR(IFERROR(SEARCH("defender",G5),0)&gt;0,IFERROR(SEARCH("anibal",G5),0)&gt;0),"defender / amibal","serie / santana")</f>
        <v>serie / santana</v>
      </c>
      <c r="J5" s="73">
        <f>SUM(Q5:S5)</f>
        <v>2599</v>
      </c>
      <c r="K5" s="73">
        <f>SUM(T5:W5)</f>
        <v>0</v>
      </c>
      <c r="L5" s="73">
        <f>SUM(X5:AA5)</f>
        <v>0</v>
      </c>
      <c r="M5" s="116">
        <f>SUM(AB5:AE5)</f>
        <v>0</v>
      </c>
      <c r="N5" s="116">
        <f>SUM(AF5:AI5)</f>
        <v>0</v>
      </c>
      <c r="O5" s="116">
        <f>SUM(AJ5:AM5)</f>
        <v>0</v>
      </c>
      <c r="P5" s="116">
        <f>SUM(AN5:AQ5)</f>
        <v>0</v>
      </c>
      <c r="Q5" s="69">
        <f>YEAR(H5)</f>
        <v>1969</v>
      </c>
      <c r="R5" s="70">
        <v>630</v>
      </c>
      <c r="S5" s="96"/>
      <c r="T5" s="99"/>
      <c r="U5" s="100"/>
      <c r="V5" s="101"/>
      <c r="W5" s="96"/>
      <c r="X5" s="99"/>
      <c r="Y5" s="101"/>
      <c r="Z5" s="101"/>
      <c r="AA5" s="96"/>
      <c r="AB5" s="99"/>
      <c r="AC5" s="101"/>
      <c r="AD5" s="101">
        <f>MIN(IF(($AT$2-AT5)*1000&lt;0,0,($AT$2-AT5)*1000),5000)</f>
        <v>0</v>
      </c>
      <c r="AE5" s="96"/>
      <c r="AF5" s="99"/>
      <c r="AG5" s="101"/>
      <c r="AH5" s="101">
        <f>MIN(IF(($AU$2-AU5)*1000&lt;0,0,($AU$2-AU5)*1000),5000)</f>
        <v>0</v>
      </c>
      <c r="AI5" s="96"/>
      <c r="AJ5" s="99"/>
      <c r="AK5" s="101"/>
      <c r="AL5" s="101">
        <f>MIN(IF(($AV$2-AV5)*1000&lt;0,0,($AV$2-AV5)*1000),5000)</f>
        <v>0</v>
      </c>
      <c r="AM5" s="96"/>
      <c r="AN5" s="99"/>
      <c r="AO5" s="101"/>
      <c r="AP5" s="101"/>
      <c r="AQ5" s="96"/>
      <c r="AR5" s="73">
        <f>SUM(J5:P5)</f>
        <v>2599</v>
      </c>
      <c r="AT5" s="2">
        <v>14</v>
      </c>
      <c r="AU5" s="2">
        <v>4</v>
      </c>
      <c r="AV5" s="2">
        <v>4</v>
      </c>
    </row>
    <row r="6" spans="1:48" ht="20.149999999999999" customHeight="1" thickBot="1" x14ac:dyDescent="0.4">
      <c r="A6" s="93"/>
      <c r="B6" s="36">
        <v>22</v>
      </c>
      <c r="C6" s="65" t="s">
        <v>8</v>
      </c>
      <c r="D6" s="62" t="s">
        <v>71</v>
      </c>
      <c r="E6" s="62" t="s">
        <v>70</v>
      </c>
      <c r="F6" s="62" t="s">
        <v>110</v>
      </c>
      <c r="G6" s="62" t="s">
        <v>109</v>
      </c>
      <c r="H6" s="63">
        <v>29599</v>
      </c>
      <c r="I6" s="81" t="str">
        <f>IF(OR(IFERROR(SEARCH("defender",G6),0)&gt;0,IFERROR(SEARCH("anibal",G6),0)&gt;0),"defender / anibal","serie / santana")</f>
        <v>serie / santana</v>
      </c>
      <c r="J6" s="74">
        <f>SUM(Q6:S6)</f>
        <v>2611</v>
      </c>
      <c r="K6" s="74">
        <f>SUM(T6:W6)</f>
        <v>0</v>
      </c>
      <c r="L6" s="74">
        <f>SUM(X6:AA6)</f>
        <v>0</v>
      </c>
      <c r="M6" s="74">
        <f>SUM(AB6:AE6)</f>
        <v>0</v>
      </c>
      <c r="N6" s="74">
        <f>SUM(AF6:AI6)</f>
        <v>0</v>
      </c>
      <c r="O6" s="74">
        <f>SUM(AJ6:AM6)</f>
        <v>0</v>
      </c>
      <c r="P6" s="74">
        <f>SUM(AN6:AQ6)</f>
        <v>0</v>
      </c>
      <c r="Q6" s="71">
        <f>YEAR(H6)</f>
        <v>1981</v>
      </c>
      <c r="R6" s="64">
        <v>630</v>
      </c>
      <c r="S6" s="97"/>
      <c r="T6" s="102"/>
      <c r="U6" s="103"/>
      <c r="V6" s="104"/>
      <c r="W6" s="97"/>
      <c r="X6" s="102"/>
      <c r="Y6" s="104"/>
      <c r="Z6" s="104"/>
      <c r="AA6" s="97"/>
      <c r="AB6" s="102"/>
      <c r="AC6" s="104"/>
      <c r="AD6" s="104">
        <f>MIN(IF(($AT$2-AT6)*1000&lt;0,0,($AT$2-AT6)*1000),5000)</f>
        <v>0</v>
      </c>
      <c r="AE6" s="97"/>
      <c r="AF6" s="102"/>
      <c r="AG6" s="104"/>
      <c r="AH6" s="104">
        <f>MIN(IF(($AU$2-AU6)*1000&lt;0,0,($AU$2-AU6)*1000),5000)</f>
        <v>0</v>
      </c>
      <c r="AI6" s="97"/>
      <c r="AJ6" s="102"/>
      <c r="AK6" s="104"/>
      <c r="AL6" s="104">
        <f>MIN(IF(($AV$2-AV6)*1000&lt;0,0,($AV$2-AV6)*1000),5000)</f>
        <v>0</v>
      </c>
      <c r="AM6" s="97"/>
      <c r="AN6" s="102"/>
      <c r="AO6" s="104"/>
      <c r="AP6" s="104"/>
      <c r="AQ6" s="97"/>
      <c r="AR6" s="74">
        <f>SUM(J6:P6)</f>
        <v>2611</v>
      </c>
      <c r="AT6" s="2">
        <v>14</v>
      </c>
      <c r="AU6" s="2">
        <v>4</v>
      </c>
      <c r="AV6" s="2">
        <v>4</v>
      </c>
    </row>
    <row r="7" spans="1:48" ht="20.149999999999999" customHeight="1" thickBot="1" x14ac:dyDescent="0.4">
      <c r="A7" s="93"/>
      <c r="B7" s="37">
        <v>19</v>
      </c>
      <c r="C7" s="65" t="s">
        <v>6</v>
      </c>
      <c r="D7" s="62" t="s">
        <v>93</v>
      </c>
      <c r="E7" s="62" t="s">
        <v>79</v>
      </c>
      <c r="F7" s="62" t="s">
        <v>132</v>
      </c>
      <c r="G7" s="62" t="s">
        <v>131</v>
      </c>
      <c r="H7" s="63">
        <v>30265</v>
      </c>
      <c r="I7" s="81" t="str">
        <f>IF(OR(IFERROR(SEARCH("defender",G7),0)&gt;0,IFERROR(SEARCH("anibal",G7),0)&gt;0),"defender / anibal","serie / santana")</f>
        <v>serie / santana</v>
      </c>
      <c r="J7" s="74">
        <f>SUM(Q7:S7)</f>
        <v>2612</v>
      </c>
      <c r="K7" s="74">
        <f>SUM(T7:W7)</f>
        <v>0</v>
      </c>
      <c r="L7" s="74">
        <f>SUM(X7:AA7)</f>
        <v>0</v>
      </c>
      <c r="M7" s="74">
        <f>SUM(AB7:AE7)</f>
        <v>0</v>
      </c>
      <c r="N7" s="74">
        <f>SUM(AF7:AI7)</f>
        <v>0</v>
      </c>
      <c r="O7" s="74">
        <f>SUM(AJ7:AM7)</f>
        <v>0</v>
      </c>
      <c r="P7" s="74">
        <f>SUM(AN7:AQ7)</f>
        <v>0</v>
      </c>
      <c r="Q7" s="71">
        <f>YEAR(H7)</f>
        <v>1982</v>
      </c>
      <c r="R7" s="64">
        <v>630</v>
      </c>
      <c r="S7" s="97"/>
      <c r="T7" s="102"/>
      <c r="U7" s="103"/>
      <c r="V7" s="104"/>
      <c r="W7" s="97"/>
      <c r="X7" s="102"/>
      <c r="Y7" s="104"/>
      <c r="Z7" s="104"/>
      <c r="AA7" s="97"/>
      <c r="AB7" s="102"/>
      <c r="AC7" s="104"/>
      <c r="AD7" s="104">
        <f>MIN(IF(($AT$2-AT7)*1000&lt;0,0,($AT$2-AT7)*1000),5000)</f>
        <v>0</v>
      </c>
      <c r="AE7" s="97"/>
      <c r="AF7" s="102"/>
      <c r="AG7" s="104"/>
      <c r="AH7" s="104">
        <f>MIN(IF(($AU$2-AU7)*1000&lt;0,0,($AU$2-AU7)*1000),5000)</f>
        <v>0</v>
      </c>
      <c r="AI7" s="97"/>
      <c r="AJ7" s="102"/>
      <c r="AK7" s="104"/>
      <c r="AL7" s="104">
        <f>MIN(IF(($AV$2-AV7)*1000&lt;0,0,($AV$2-AV7)*1000),5000)</f>
        <v>0</v>
      </c>
      <c r="AM7" s="97"/>
      <c r="AN7" s="102"/>
      <c r="AO7" s="104"/>
      <c r="AP7" s="104"/>
      <c r="AQ7" s="97"/>
      <c r="AR7" s="74">
        <f>SUM(J7:P7)</f>
        <v>2612</v>
      </c>
      <c r="AT7" s="2">
        <v>13</v>
      </c>
      <c r="AU7" s="2">
        <v>4</v>
      </c>
      <c r="AV7" s="2">
        <v>4</v>
      </c>
    </row>
    <row r="8" spans="1:48" ht="20.149999999999999" customHeight="1" thickBot="1" x14ac:dyDescent="0.4">
      <c r="A8" s="93"/>
      <c r="B8" s="37">
        <v>17</v>
      </c>
      <c r="C8" s="65" t="s">
        <v>5</v>
      </c>
      <c r="D8" s="62" t="s">
        <v>93</v>
      </c>
      <c r="E8" s="62" t="s">
        <v>79</v>
      </c>
      <c r="F8" s="62" t="s">
        <v>134</v>
      </c>
      <c r="G8" s="62" t="s">
        <v>133</v>
      </c>
      <c r="H8" s="63">
        <v>30568</v>
      </c>
      <c r="I8" s="81" t="str">
        <f>IF(OR(IFERROR(SEARCH("defender",G8),0)&gt;0,IFERROR(SEARCH("anibal",G8),0)&gt;0),"defender / anibal","serie / santana")</f>
        <v>serie / santana</v>
      </c>
      <c r="J8" s="74">
        <f>SUM(Q8:S8)</f>
        <v>2613</v>
      </c>
      <c r="K8" s="74">
        <f>SUM(T8:W8)</f>
        <v>0</v>
      </c>
      <c r="L8" s="74">
        <f>SUM(X8:AA8)</f>
        <v>0</v>
      </c>
      <c r="M8" s="74">
        <f>SUM(AB8:AE8)</f>
        <v>0</v>
      </c>
      <c r="N8" s="74">
        <f>SUM(AF8:AI8)</f>
        <v>0</v>
      </c>
      <c r="O8" s="74">
        <f>SUM(AJ8:AM8)</f>
        <v>0</v>
      </c>
      <c r="P8" s="74">
        <f>SUM(AN8:AQ8)</f>
        <v>0</v>
      </c>
      <c r="Q8" s="71">
        <f>YEAR(H8)</f>
        <v>1983</v>
      </c>
      <c r="R8" s="64">
        <v>630</v>
      </c>
      <c r="S8" s="97"/>
      <c r="T8" s="102"/>
      <c r="U8" s="103"/>
      <c r="V8" s="104"/>
      <c r="W8" s="97"/>
      <c r="X8" s="102"/>
      <c r="Y8" s="104"/>
      <c r="Z8" s="104"/>
      <c r="AA8" s="97"/>
      <c r="AB8" s="102"/>
      <c r="AC8" s="104"/>
      <c r="AD8" s="104">
        <f>MIN(IF(($AT$2-AT8)*1000&lt;0,0,($AT$2-AT8)*1000),5000)</f>
        <v>0</v>
      </c>
      <c r="AE8" s="97"/>
      <c r="AF8" s="102"/>
      <c r="AG8" s="104"/>
      <c r="AH8" s="104">
        <f>MIN(IF(($AU$2-AU8)*1000&lt;0,0,($AU$2-AU8)*1000),5000)</f>
        <v>0</v>
      </c>
      <c r="AI8" s="97"/>
      <c r="AJ8" s="102"/>
      <c r="AK8" s="104"/>
      <c r="AL8" s="104">
        <f>MIN(IF(($AV$2-AV8)*1000&lt;0,0,($AV$2-AV8)*1000),5000)</f>
        <v>0</v>
      </c>
      <c r="AM8" s="97"/>
      <c r="AN8" s="102"/>
      <c r="AO8" s="104"/>
      <c r="AP8" s="104"/>
      <c r="AQ8" s="97"/>
      <c r="AR8" s="74">
        <f>SUM(J8:P8)</f>
        <v>2613</v>
      </c>
      <c r="AT8" s="2">
        <v>13</v>
      </c>
      <c r="AU8" s="2">
        <v>4</v>
      </c>
      <c r="AV8" s="2">
        <v>4</v>
      </c>
    </row>
    <row r="9" spans="1:48" ht="20.149999999999999" customHeight="1" x14ac:dyDescent="0.35">
      <c r="A9" s="93"/>
      <c r="B9" s="35">
        <v>55</v>
      </c>
      <c r="C9" s="65" t="s">
        <v>28</v>
      </c>
      <c r="D9" s="62" t="s">
        <v>93</v>
      </c>
      <c r="E9" s="62" t="s">
        <v>79</v>
      </c>
      <c r="F9" s="62" t="s">
        <v>95</v>
      </c>
      <c r="G9" s="62" t="s">
        <v>94</v>
      </c>
      <c r="H9" s="63">
        <v>31300</v>
      </c>
      <c r="I9" s="81" t="str">
        <f>IF(OR(IFERROR(SEARCH("defender",G9),0)&gt;0,IFERROR(SEARCH("anibal",G9),0)&gt;0),"defender / anibal","serie / santana")</f>
        <v>serie / santana</v>
      </c>
      <c r="J9" s="74">
        <f>SUM(Q9:S9)</f>
        <v>2615</v>
      </c>
      <c r="K9" s="74">
        <f>SUM(T9:W9)</f>
        <v>0</v>
      </c>
      <c r="L9" s="74">
        <f>SUM(X9:AA9)</f>
        <v>0</v>
      </c>
      <c r="M9" s="74">
        <f>SUM(AB9:AE9)</f>
        <v>0</v>
      </c>
      <c r="N9" s="74">
        <f>SUM(AF9:AI9)</f>
        <v>0</v>
      </c>
      <c r="O9" s="74">
        <f>SUM(AJ9:AM9)</f>
        <v>0</v>
      </c>
      <c r="P9" s="74">
        <f>SUM(AN9:AQ9)</f>
        <v>0</v>
      </c>
      <c r="Q9" s="71">
        <f>YEAR(H9)</f>
        <v>1985</v>
      </c>
      <c r="R9" s="64">
        <v>630</v>
      </c>
      <c r="S9" s="97"/>
      <c r="T9" s="102"/>
      <c r="U9" s="103"/>
      <c r="V9" s="104"/>
      <c r="W9" s="97"/>
      <c r="X9" s="102"/>
      <c r="Y9" s="104"/>
      <c r="Z9" s="104"/>
      <c r="AA9" s="97"/>
      <c r="AB9" s="102"/>
      <c r="AC9" s="104"/>
      <c r="AD9" s="104">
        <f>MIN(IF(($AT$2-AT9)*1000&lt;0,0,($AT$2-AT9)*1000),5000)</f>
        <v>0</v>
      </c>
      <c r="AE9" s="97"/>
      <c r="AF9" s="102"/>
      <c r="AG9" s="104"/>
      <c r="AH9" s="104">
        <f>MIN(IF(($AU$2-AU9)*1000&lt;0,0,($AU$2-AU9)*1000),5000)</f>
        <v>0</v>
      </c>
      <c r="AI9" s="97"/>
      <c r="AJ9" s="102"/>
      <c r="AK9" s="104"/>
      <c r="AL9" s="104">
        <f>MIN(IF(($AV$2-AV9)*1000&lt;0,0,($AV$2-AV9)*1000),5000)</f>
        <v>0</v>
      </c>
      <c r="AM9" s="97"/>
      <c r="AN9" s="102"/>
      <c r="AO9" s="104"/>
      <c r="AP9" s="104"/>
      <c r="AQ9" s="97"/>
      <c r="AR9" s="74">
        <f>SUM(J9:P9)</f>
        <v>2615</v>
      </c>
      <c r="AT9" s="2">
        <v>14</v>
      </c>
      <c r="AU9" s="2">
        <v>4</v>
      </c>
      <c r="AV9" s="2">
        <v>4</v>
      </c>
    </row>
    <row r="10" spans="1:48" ht="20.149999999999999" customHeight="1" thickBot="1" x14ac:dyDescent="0.4">
      <c r="A10" s="93"/>
      <c r="B10" s="36">
        <v>44</v>
      </c>
      <c r="C10" s="65" t="s">
        <v>21</v>
      </c>
      <c r="D10" s="62" t="s">
        <v>80</v>
      </c>
      <c r="E10" s="62" t="s">
        <v>79</v>
      </c>
      <c r="F10" s="62" t="s">
        <v>162</v>
      </c>
      <c r="G10" s="62" t="s">
        <v>161</v>
      </c>
      <c r="H10" s="63">
        <v>31943</v>
      </c>
      <c r="I10" s="81" t="str">
        <f>IF(OR(IFERROR(SEARCH("defender",G10),0)&gt;0,IFERROR(SEARCH("anibal",G10),0)&gt;0),"defender / anibal","serie / santana")</f>
        <v>serie / santana</v>
      </c>
      <c r="J10" s="74">
        <f>SUM(Q10:S10)</f>
        <v>2657</v>
      </c>
      <c r="K10" s="74">
        <f>SUM(T10:W10)</f>
        <v>0</v>
      </c>
      <c r="L10" s="74">
        <f>SUM(X10:AA10)</f>
        <v>0</v>
      </c>
      <c r="M10" s="74">
        <f>SUM(AB10:AE10)</f>
        <v>0</v>
      </c>
      <c r="N10" s="74">
        <f>SUM(AF10:AI10)</f>
        <v>0</v>
      </c>
      <c r="O10" s="74">
        <f>SUM(AJ10:AM10)</f>
        <v>0</v>
      </c>
      <c r="P10" s="74">
        <f>SUM(AN10:AQ10)</f>
        <v>0</v>
      </c>
      <c r="Q10" s="71">
        <f>YEAR(H10)</f>
        <v>1987</v>
      </c>
      <c r="R10" s="64">
        <v>670</v>
      </c>
      <c r="S10" s="97"/>
      <c r="T10" s="102"/>
      <c r="U10" s="103"/>
      <c r="V10" s="104"/>
      <c r="W10" s="97"/>
      <c r="X10" s="102"/>
      <c r="Y10" s="104"/>
      <c r="Z10" s="104"/>
      <c r="AA10" s="97"/>
      <c r="AB10" s="102"/>
      <c r="AC10" s="104"/>
      <c r="AD10" s="104">
        <f>MIN(IF(($AT$2-AT10)*1000&lt;0,0,($AT$2-AT10)*1000),5000)</f>
        <v>0</v>
      </c>
      <c r="AE10" s="97"/>
      <c r="AF10" s="102"/>
      <c r="AG10" s="104"/>
      <c r="AH10" s="104">
        <f>MIN(IF(($AU$2-AU10)*1000&lt;0,0,($AU$2-AU10)*1000),5000)</f>
        <v>0</v>
      </c>
      <c r="AI10" s="97"/>
      <c r="AJ10" s="102"/>
      <c r="AK10" s="104"/>
      <c r="AL10" s="104">
        <f>MIN(IF(($AV$2-AV10)*1000&lt;0,0,($AV$2-AV10)*1000),5000)</f>
        <v>0</v>
      </c>
      <c r="AM10" s="97"/>
      <c r="AN10" s="102"/>
      <c r="AO10" s="104"/>
      <c r="AP10" s="104"/>
      <c r="AQ10" s="97"/>
      <c r="AR10" s="74">
        <f>SUM(J10:P10)</f>
        <v>2657</v>
      </c>
      <c r="AT10" s="2">
        <v>13</v>
      </c>
      <c r="AU10" s="2">
        <v>4</v>
      </c>
      <c r="AV10" s="2">
        <v>4</v>
      </c>
    </row>
    <row r="11" spans="1:48" ht="20.149999999999999" customHeight="1" thickBot="1" x14ac:dyDescent="0.4">
      <c r="A11" s="93"/>
      <c r="B11" s="37">
        <v>78</v>
      </c>
      <c r="C11" s="65" t="s">
        <v>46</v>
      </c>
      <c r="D11" s="62" t="s">
        <v>63</v>
      </c>
      <c r="E11" s="62" t="s">
        <v>140</v>
      </c>
      <c r="F11" s="62" t="s">
        <v>141</v>
      </c>
      <c r="G11" s="62" t="s">
        <v>139</v>
      </c>
      <c r="H11" s="63">
        <v>29146</v>
      </c>
      <c r="I11" s="81" t="str">
        <f>IF(OR(IFERROR(SEARCH("defender",G11),0)&gt;0,IFERROR(SEARCH("anibal",G11),0)&gt;0),"defender / anibal","serie / santana")</f>
        <v>serie / santana</v>
      </c>
      <c r="J11" s="74">
        <f>SUM(Q11:S11)</f>
        <v>2939</v>
      </c>
      <c r="K11" s="74">
        <f>SUM(T11:W11)</f>
        <v>0</v>
      </c>
      <c r="L11" s="74">
        <f>SUM(X11:AA11)</f>
        <v>0</v>
      </c>
      <c r="M11" s="74">
        <f>SUM(AB11:AE11)</f>
        <v>0</v>
      </c>
      <c r="N11" s="74">
        <f>SUM(AF11:AI11)</f>
        <v>0</v>
      </c>
      <c r="O11" s="74">
        <f>SUM(AJ11:AM11)</f>
        <v>0</v>
      </c>
      <c r="P11" s="74">
        <f>SUM(AN11:AQ11)</f>
        <v>0</v>
      </c>
      <c r="Q11" s="71">
        <f>YEAR(H11)</f>
        <v>1979</v>
      </c>
      <c r="R11" s="64">
        <v>960</v>
      </c>
      <c r="S11" s="97"/>
      <c r="T11" s="102"/>
      <c r="U11" s="103"/>
      <c r="V11" s="104"/>
      <c r="W11" s="97"/>
      <c r="X11" s="102"/>
      <c r="Y11" s="104"/>
      <c r="Z11" s="104"/>
      <c r="AA11" s="97"/>
      <c r="AB11" s="102"/>
      <c r="AC11" s="104"/>
      <c r="AD11" s="104">
        <f>MIN(IF(($AT$2-AT11)*1000&lt;0,0,($AT$2-AT11)*1000),5000)</f>
        <v>0</v>
      </c>
      <c r="AE11" s="97"/>
      <c r="AF11" s="102"/>
      <c r="AG11" s="104"/>
      <c r="AH11" s="104">
        <f>MIN(IF(($AU$2-AU11)*1000&lt;0,0,($AU$2-AU11)*1000),5000)</f>
        <v>0</v>
      </c>
      <c r="AI11" s="97"/>
      <c r="AJ11" s="102"/>
      <c r="AK11" s="104"/>
      <c r="AL11" s="104">
        <f>MIN(IF(($AV$2-AV11)*1000&lt;0,0,($AV$2-AV11)*1000),5000)</f>
        <v>0</v>
      </c>
      <c r="AM11" s="97"/>
      <c r="AN11" s="102"/>
      <c r="AO11" s="104"/>
      <c r="AP11" s="104"/>
      <c r="AQ11" s="97"/>
      <c r="AR11" s="74">
        <f>SUM(J11:P11)</f>
        <v>2939</v>
      </c>
      <c r="AT11" s="2">
        <v>14</v>
      </c>
      <c r="AU11" s="2">
        <v>4</v>
      </c>
      <c r="AV11" s="2">
        <v>4</v>
      </c>
    </row>
    <row r="12" spans="1:48" ht="20.149999999999999" customHeight="1" x14ac:dyDescent="0.35">
      <c r="A12" s="93"/>
      <c r="B12" s="35">
        <v>24</v>
      </c>
      <c r="C12" s="65" t="s">
        <v>9</v>
      </c>
      <c r="D12" s="62" t="s">
        <v>63</v>
      </c>
      <c r="E12" s="62" t="s">
        <v>96</v>
      </c>
      <c r="F12" s="62" t="s">
        <v>98</v>
      </c>
      <c r="G12" s="62" t="s">
        <v>97</v>
      </c>
      <c r="H12" s="63">
        <v>26847</v>
      </c>
      <c r="I12" s="81" t="str">
        <f>IF(OR(IFERROR(SEARCH("defender",G12),0)&gt;0,IFERROR(SEARCH("anibal",G12),0)&gt;0),"defender / anibal","serie / santana")</f>
        <v>serie / santana</v>
      </c>
      <c r="J12" s="74">
        <f>SUM(Q12:S12)</f>
        <v>2603</v>
      </c>
      <c r="K12" s="74">
        <f>SUM(T12:W12)</f>
        <v>0</v>
      </c>
      <c r="L12" s="74">
        <f>SUM(X12:AA12)</f>
        <v>0</v>
      </c>
      <c r="M12" s="74">
        <f>SUM(AB12:AE12)</f>
        <v>2000</v>
      </c>
      <c r="N12" s="74">
        <f>SUM(AF12:AI12)</f>
        <v>0</v>
      </c>
      <c r="O12" s="74">
        <f>SUM(AJ12:AM12)</f>
        <v>0</v>
      </c>
      <c r="P12" s="74">
        <f>SUM(AN12:AQ12)</f>
        <v>0</v>
      </c>
      <c r="Q12" s="71">
        <f>YEAR(H12)</f>
        <v>1973</v>
      </c>
      <c r="R12" s="64">
        <v>630</v>
      </c>
      <c r="S12" s="97"/>
      <c r="T12" s="102"/>
      <c r="U12" s="103"/>
      <c r="V12" s="104"/>
      <c r="W12" s="97"/>
      <c r="X12" s="102"/>
      <c r="Y12" s="104"/>
      <c r="Z12" s="104"/>
      <c r="AA12" s="97"/>
      <c r="AB12" s="102"/>
      <c r="AC12" s="104"/>
      <c r="AD12" s="104">
        <f>MIN(IF(($AT$2-AT12)*1000&lt;0,0,($AT$2-AT12)*1000),5000)</f>
        <v>2000</v>
      </c>
      <c r="AE12" s="97"/>
      <c r="AF12" s="102"/>
      <c r="AG12" s="104"/>
      <c r="AH12" s="104">
        <f>MIN(IF(($AU$2-AU12)*1000&lt;0,0,($AU$2-AU12)*1000),5000)</f>
        <v>0</v>
      </c>
      <c r="AI12" s="97"/>
      <c r="AJ12" s="102"/>
      <c r="AK12" s="104"/>
      <c r="AL12" s="104">
        <f>MIN(IF(($AV$2-AV12)*1000&lt;0,0,($AV$2-AV12)*1000),5000)</f>
        <v>0</v>
      </c>
      <c r="AM12" s="97"/>
      <c r="AN12" s="102"/>
      <c r="AO12" s="104"/>
      <c r="AP12" s="104"/>
      <c r="AQ12" s="97"/>
      <c r="AR12" s="74">
        <f>SUM(J12:P12)</f>
        <v>4603</v>
      </c>
      <c r="AT12" s="2">
        <v>11</v>
      </c>
      <c r="AU12" s="2">
        <v>4</v>
      </c>
      <c r="AV12" s="2">
        <v>4</v>
      </c>
    </row>
    <row r="13" spans="1:48" ht="20.149999999999999" customHeight="1" thickBot="1" x14ac:dyDescent="0.4">
      <c r="A13" s="93"/>
      <c r="B13" s="36">
        <v>21</v>
      </c>
      <c r="C13" s="65" t="s">
        <v>7</v>
      </c>
      <c r="D13" s="62" t="s">
        <v>71</v>
      </c>
      <c r="E13" s="62" t="s">
        <v>70</v>
      </c>
      <c r="F13" s="62" t="s">
        <v>130</v>
      </c>
      <c r="G13" s="62" t="s">
        <v>129</v>
      </c>
      <c r="H13" s="63">
        <v>28481</v>
      </c>
      <c r="I13" s="81" t="str">
        <f>IF(OR(IFERROR(SEARCH("defender",G13),0)&gt;0,IFERROR(SEARCH("anibal",G13),0)&gt;0),"defender / anibal","serie / santana")</f>
        <v>serie / santana</v>
      </c>
      <c r="J13" s="74">
        <f>SUM(Q13:S13)</f>
        <v>2607</v>
      </c>
      <c r="K13" s="74">
        <f>SUM(T13:W13)</f>
        <v>0</v>
      </c>
      <c r="L13" s="74">
        <f>SUM(X13:AA13)</f>
        <v>0</v>
      </c>
      <c r="M13" s="74">
        <f>SUM(AB13:AE13)</f>
        <v>0</v>
      </c>
      <c r="N13" s="74">
        <f>SUM(AF13:AI13)</f>
        <v>0</v>
      </c>
      <c r="O13" s="74">
        <f>SUM(AJ13:AM13)</f>
        <v>2000</v>
      </c>
      <c r="P13" s="74">
        <f>SUM(AN13:AQ13)</f>
        <v>0</v>
      </c>
      <c r="Q13" s="71">
        <f>YEAR(H13)</f>
        <v>1977</v>
      </c>
      <c r="R13" s="64">
        <v>630</v>
      </c>
      <c r="S13" s="97"/>
      <c r="T13" s="102"/>
      <c r="U13" s="103"/>
      <c r="V13" s="104"/>
      <c r="W13" s="97"/>
      <c r="X13" s="102"/>
      <c r="Y13" s="104"/>
      <c r="Z13" s="104"/>
      <c r="AA13" s="97"/>
      <c r="AB13" s="102"/>
      <c r="AC13" s="104"/>
      <c r="AD13" s="104">
        <f>MIN(IF(($AT$2-AT13)*1000&lt;0,0,($AT$2-AT13)*1000),5000)</f>
        <v>0</v>
      </c>
      <c r="AE13" s="97"/>
      <c r="AF13" s="102"/>
      <c r="AG13" s="104"/>
      <c r="AH13" s="104">
        <f>MIN(IF(($AU$2-AU13)*1000&lt;0,0,($AU$2-AU13)*1000),5000)</f>
        <v>0</v>
      </c>
      <c r="AI13" s="97"/>
      <c r="AJ13" s="102"/>
      <c r="AK13" s="104"/>
      <c r="AL13" s="104">
        <f>MIN(IF(($AV$2-AV13)*1000&lt;0,0,($AV$2-AV13)*1000),5000)</f>
        <v>2000</v>
      </c>
      <c r="AM13" s="97"/>
      <c r="AN13" s="102"/>
      <c r="AO13" s="104"/>
      <c r="AP13" s="104"/>
      <c r="AQ13" s="97"/>
      <c r="AR13" s="74">
        <f>SUM(J13:P13)</f>
        <v>4607</v>
      </c>
      <c r="AT13" s="2">
        <v>14</v>
      </c>
      <c r="AU13" s="2">
        <v>4</v>
      </c>
      <c r="AV13" s="2">
        <v>2</v>
      </c>
    </row>
    <row r="14" spans="1:48" ht="20.149999999999999" customHeight="1" thickBot="1" x14ac:dyDescent="0.4">
      <c r="A14" s="93"/>
      <c r="B14" s="37">
        <v>37</v>
      </c>
      <c r="C14" s="65" t="s">
        <v>17</v>
      </c>
      <c r="D14" s="62" t="s">
        <v>114</v>
      </c>
      <c r="E14" s="62" t="s">
        <v>70</v>
      </c>
      <c r="F14" s="62" t="s">
        <v>116</v>
      </c>
      <c r="G14" s="62" t="s">
        <v>115</v>
      </c>
      <c r="H14" s="63">
        <v>33241</v>
      </c>
      <c r="I14" s="81" t="str">
        <f>IF(OR(IFERROR(SEARCH("defender",G14),0)&gt;0,IFERROR(SEARCH("anibal",G14),0)&gt;0),"defender / anibal","serie / santana")</f>
        <v>serie / santana</v>
      </c>
      <c r="J14" s="74">
        <f>SUM(Q14:S14)</f>
        <v>2661</v>
      </c>
      <c r="K14" s="74">
        <f>SUM(T14:W14)</f>
        <v>0</v>
      </c>
      <c r="L14" s="74">
        <f>SUM(X14:AA14)</f>
        <v>0</v>
      </c>
      <c r="M14" s="74">
        <f>SUM(AB14:AE14)</f>
        <v>2000</v>
      </c>
      <c r="N14" s="74">
        <f>SUM(AF14:AI14)</f>
        <v>0</v>
      </c>
      <c r="O14" s="74">
        <f>SUM(AJ14:AM14)</f>
        <v>0</v>
      </c>
      <c r="P14" s="74">
        <f>SUM(AN14:AQ14)</f>
        <v>0</v>
      </c>
      <c r="Q14" s="71">
        <f>YEAR(H14)</f>
        <v>1991</v>
      </c>
      <c r="R14" s="64">
        <v>670</v>
      </c>
      <c r="S14" s="97"/>
      <c r="T14" s="102"/>
      <c r="U14" s="103"/>
      <c r="V14" s="104"/>
      <c r="W14" s="97"/>
      <c r="X14" s="102"/>
      <c r="Y14" s="104"/>
      <c r="Z14" s="104"/>
      <c r="AA14" s="97"/>
      <c r="AB14" s="102"/>
      <c r="AC14" s="104">
        <v>2000</v>
      </c>
      <c r="AD14" s="104">
        <f>MIN(IF(($AT$2-AT14)*1000&lt;0,0,($AT$2-AT14)*1000),5000)</f>
        <v>0</v>
      </c>
      <c r="AE14" s="97"/>
      <c r="AF14" s="102"/>
      <c r="AG14" s="104"/>
      <c r="AH14" s="104">
        <f>MIN(IF(($AU$2-AU14)*1000&lt;0,0,($AU$2-AU14)*1000),5000)</f>
        <v>0</v>
      </c>
      <c r="AI14" s="97"/>
      <c r="AJ14" s="102"/>
      <c r="AK14" s="104"/>
      <c r="AL14" s="104">
        <f>MIN(IF(($AV$2-AV14)*1000&lt;0,0,($AV$2-AV14)*1000),5000)</f>
        <v>0</v>
      </c>
      <c r="AM14" s="97"/>
      <c r="AN14" s="102"/>
      <c r="AO14" s="104"/>
      <c r="AP14" s="104"/>
      <c r="AQ14" s="97"/>
      <c r="AR14" s="74">
        <f>SUM(J14:P14)</f>
        <v>4661</v>
      </c>
      <c r="AT14" s="2">
        <v>13</v>
      </c>
      <c r="AU14" s="2">
        <v>4</v>
      </c>
      <c r="AV14" s="2">
        <v>4</v>
      </c>
    </row>
    <row r="15" spans="1:48" ht="20.149999999999999" customHeight="1" x14ac:dyDescent="0.35">
      <c r="A15" s="93"/>
      <c r="B15" s="35">
        <v>39</v>
      </c>
      <c r="C15" s="65" t="s">
        <v>18</v>
      </c>
      <c r="D15" s="62" t="s">
        <v>112</v>
      </c>
      <c r="E15" s="62" t="s">
        <v>111</v>
      </c>
      <c r="F15" s="62" t="s">
        <v>113</v>
      </c>
      <c r="G15" s="62">
        <v>88</v>
      </c>
      <c r="H15" s="63">
        <v>26726</v>
      </c>
      <c r="I15" s="81" t="str">
        <f>IF(OR(IFERROR(SEARCH("defender",G15),0)&gt;0,IFERROR(SEARCH("anibal",G15),0)&gt;0),"defender / anibal","serie / santana")</f>
        <v>serie / santana</v>
      </c>
      <c r="J15" s="74">
        <f>SUM(Q15:S15)</f>
        <v>2609</v>
      </c>
      <c r="K15" s="74">
        <f>SUM(T15:W15)</f>
        <v>0</v>
      </c>
      <c r="L15" s="74">
        <f>SUM(X15:AA15)</f>
        <v>0</v>
      </c>
      <c r="M15" s="74">
        <f>SUM(AB15:AE15)</f>
        <v>2050</v>
      </c>
      <c r="N15" s="74">
        <f>SUM(AF15:AI15)</f>
        <v>0</v>
      </c>
      <c r="O15" s="74">
        <f>SUM(AJ15:AM15)</f>
        <v>200</v>
      </c>
      <c r="P15" s="74">
        <f>SUM(AN15:AQ15)</f>
        <v>0</v>
      </c>
      <c r="Q15" s="110">
        <v>1979</v>
      </c>
      <c r="R15" s="64">
        <v>630</v>
      </c>
      <c r="S15" s="97"/>
      <c r="T15" s="102"/>
      <c r="U15" s="103"/>
      <c r="V15" s="104"/>
      <c r="W15" s="97"/>
      <c r="X15" s="102"/>
      <c r="Y15" s="104"/>
      <c r="Z15" s="104"/>
      <c r="AA15" s="97"/>
      <c r="AB15" s="102"/>
      <c r="AC15" s="104">
        <v>50</v>
      </c>
      <c r="AD15" s="104">
        <f>MIN(IF(($AT$2-AT15)*1000&lt;0,0,($AT$2-AT15)*1000),5000)</f>
        <v>2000</v>
      </c>
      <c r="AE15" s="97"/>
      <c r="AF15" s="102"/>
      <c r="AG15" s="104"/>
      <c r="AH15" s="104">
        <f>MIN(IF(($AU$2-AU15)*1000&lt;0,0,($AU$2-AU15)*1000),5000)</f>
        <v>0</v>
      </c>
      <c r="AI15" s="97"/>
      <c r="AJ15" s="102">
        <v>200</v>
      </c>
      <c r="AK15" s="104"/>
      <c r="AL15" s="104">
        <f>MIN(IF(($AV$2-AV15)*1000&lt;0,0,($AV$2-AV15)*1000),5000)</f>
        <v>0</v>
      </c>
      <c r="AM15" s="97"/>
      <c r="AN15" s="102"/>
      <c r="AO15" s="104"/>
      <c r="AP15" s="104"/>
      <c r="AQ15" s="97"/>
      <c r="AR15" s="74">
        <f>SUM(J15:P15)</f>
        <v>4859</v>
      </c>
      <c r="AT15" s="2">
        <v>11</v>
      </c>
      <c r="AU15" s="2">
        <v>4</v>
      </c>
      <c r="AV15" s="2">
        <v>4</v>
      </c>
    </row>
    <row r="16" spans="1:48" ht="20.149999999999999" customHeight="1" thickBot="1" x14ac:dyDescent="0.4">
      <c r="A16" s="93"/>
      <c r="B16" s="36">
        <v>77</v>
      </c>
      <c r="C16" s="65" t="s">
        <v>45</v>
      </c>
      <c r="D16" s="62" t="s">
        <v>63</v>
      </c>
      <c r="E16" s="62" t="s">
        <v>79</v>
      </c>
      <c r="F16" s="62" t="s">
        <v>174</v>
      </c>
      <c r="G16" s="62" t="s">
        <v>117</v>
      </c>
      <c r="H16" s="63">
        <v>28581</v>
      </c>
      <c r="I16" s="81" t="str">
        <f>IF(OR(IFERROR(SEARCH("defender",G16),0)&gt;0,IFERROR(SEARCH("anibal",G16),0)&gt;0),"defender / anibal","serie / santana")</f>
        <v>serie / santana</v>
      </c>
      <c r="J16" s="74">
        <f>SUM(Q16:S16)</f>
        <v>2608</v>
      </c>
      <c r="K16" s="74">
        <f>SUM(T16:W16)</f>
        <v>0</v>
      </c>
      <c r="L16" s="74">
        <f>SUM(X16:AA16)</f>
        <v>0</v>
      </c>
      <c r="M16" s="74">
        <f>SUM(AB16:AE16)</f>
        <v>2000</v>
      </c>
      <c r="N16" s="74">
        <f>SUM(AF16:AI16)</f>
        <v>0</v>
      </c>
      <c r="O16" s="74">
        <f>SUM(AJ16:AM16)</f>
        <v>1000</v>
      </c>
      <c r="P16" s="74">
        <f>SUM(AN16:AQ16)</f>
        <v>0</v>
      </c>
      <c r="Q16" s="71">
        <f>YEAR(H16)</f>
        <v>1978</v>
      </c>
      <c r="R16" s="64">
        <v>630</v>
      </c>
      <c r="S16" s="97"/>
      <c r="T16" s="102"/>
      <c r="U16" s="103"/>
      <c r="V16" s="104"/>
      <c r="W16" s="97"/>
      <c r="X16" s="102"/>
      <c r="Y16" s="104"/>
      <c r="Z16" s="104"/>
      <c r="AA16" s="97"/>
      <c r="AB16" s="102"/>
      <c r="AC16" s="104">
        <v>2000</v>
      </c>
      <c r="AD16" s="104">
        <f>MIN(IF(($AT$2-AT16)*1000&lt;0,0,($AT$2-AT16)*1000),5000)</f>
        <v>0</v>
      </c>
      <c r="AE16" s="97"/>
      <c r="AF16" s="102"/>
      <c r="AG16" s="104"/>
      <c r="AH16" s="104">
        <f>MIN(IF(($AU$2-AU16)*1000&lt;0,0,($AU$2-AU16)*1000),5000)</f>
        <v>0</v>
      </c>
      <c r="AI16" s="97"/>
      <c r="AJ16" s="102"/>
      <c r="AK16" s="104"/>
      <c r="AL16" s="104">
        <f>MIN(IF(($AV$2-AV16)*1000&lt;0,0,($AV$2-AV16)*1000),5000)</f>
        <v>1000</v>
      </c>
      <c r="AM16" s="97"/>
      <c r="AN16" s="102"/>
      <c r="AO16" s="104"/>
      <c r="AP16" s="104"/>
      <c r="AQ16" s="97"/>
      <c r="AR16" s="74">
        <f>SUM(J16:P16)</f>
        <v>5608</v>
      </c>
      <c r="AT16" s="2">
        <v>13</v>
      </c>
      <c r="AU16" s="2">
        <v>4</v>
      </c>
      <c r="AV16" s="2">
        <v>3</v>
      </c>
    </row>
    <row r="17" spans="1:48" ht="20.149999999999999" customHeight="1" thickBot="1" x14ac:dyDescent="0.4">
      <c r="A17" s="93"/>
      <c r="B17" s="37">
        <v>79</v>
      </c>
      <c r="C17" s="65" t="s">
        <v>47</v>
      </c>
      <c r="D17" s="62" t="s">
        <v>93</v>
      </c>
      <c r="E17" s="62" t="s">
        <v>79</v>
      </c>
      <c r="F17" s="62" t="s">
        <v>169</v>
      </c>
      <c r="G17" s="62" t="s">
        <v>168</v>
      </c>
      <c r="H17" s="63">
        <v>33709</v>
      </c>
      <c r="I17" s="81" t="str">
        <f>IF(OR(IFERROR(SEARCH("defender",G17),0)&gt;0,IFERROR(SEARCH("anibal",G17),0)&gt;0),"defender / anibal","serie / santana")</f>
        <v>serie / santana</v>
      </c>
      <c r="J17" s="74">
        <f>SUM(Q17:S17)</f>
        <v>2662</v>
      </c>
      <c r="K17" s="74">
        <f>SUM(T17:W17)</f>
        <v>0</v>
      </c>
      <c r="L17" s="74">
        <f>SUM(X17:AA17)</f>
        <v>0</v>
      </c>
      <c r="M17" s="74">
        <f>SUM(AB17:AE17)</f>
        <v>2000</v>
      </c>
      <c r="N17" s="74">
        <f>SUM(AF17:AI17)</f>
        <v>0</v>
      </c>
      <c r="O17" s="74">
        <f>SUM(AJ17:AM17)</f>
        <v>1000</v>
      </c>
      <c r="P17" s="74">
        <f>SUM(AN17:AQ17)</f>
        <v>0</v>
      </c>
      <c r="Q17" s="71">
        <f>YEAR(H17)</f>
        <v>1992</v>
      </c>
      <c r="R17" s="64">
        <v>670</v>
      </c>
      <c r="S17" s="97"/>
      <c r="T17" s="102"/>
      <c r="U17" s="103"/>
      <c r="V17" s="104"/>
      <c r="W17" s="97"/>
      <c r="X17" s="102"/>
      <c r="Y17" s="104"/>
      <c r="Z17" s="104"/>
      <c r="AA17" s="97"/>
      <c r="AB17" s="102"/>
      <c r="AC17" s="104">
        <v>2000</v>
      </c>
      <c r="AD17" s="104">
        <f>MIN(IF(($AT$2-AT17)*1000&lt;0,0,($AT$2-AT17)*1000),5000)</f>
        <v>0</v>
      </c>
      <c r="AE17" s="97"/>
      <c r="AF17" s="102"/>
      <c r="AG17" s="104"/>
      <c r="AH17" s="104">
        <f>MIN(IF(($AU$2-AU17)*1000&lt;0,0,($AU$2-AU17)*1000),5000)</f>
        <v>0</v>
      </c>
      <c r="AI17" s="97"/>
      <c r="AJ17" s="102"/>
      <c r="AK17" s="104"/>
      <c r="AL17" s="104">
        <f>MIN(IF(($AV$2-AV17)*1000&lt;0,0,($AV$2-AV17)*1000),5000)</f>
        <v>1000</v>
      </c>
      <c r="AM17" s="97"/>
      <c r="AN17" s="102"/>
      <c r="AO17" s="104"/>
      <c r="AP17" s="104"/>
      <c r="AQ17" s="97"/>
      <c r="AR17" s="74">
        <f>SUM(J17:P17)</f>
        <v>5662</v>
      </c>
      <c r="AT17" s="2">
        <v>13</v>
      </c>
      <c r="AU17" s="2">
        <v>4</v>
      </c>
      <c r="AV17" s="2">
        <v>3</v>
      </c>
    </row>
    <row r="18" spans="1:48" ht="20.149999999999999" customHeight="1" x14ac:dyDescent="0.35">
      <c r="A18" s="93"/>
      <c r="B18" s="35">
        <v>96</v>
      </c>
      <c r="C18" s="65" t="s">
        <v>56</v>
      </c>
      <c r="D18" s="62" t="s">
        <v>63</v>
      </c>
      <c r="E18" s="62" t="s">
        <v>75</v>
      </c>
      <c r="F18" s="62" t="s">
        <v>147</v>
      </c>
      <c r="G18" s="62" t="s">
        <v>146</v>
      </c>
      <c r="H18" s="63">
        <v>25738</v>
      </c>
      <c r="I18" s="81" t="str">
        <f>IF(OR(IFERROR(SEARCH("defender",G18),0)&gt;0,IFERROR(SEARCH("anibal",G18),0)&gt;0),"defender / anibal","serie / santana")</f>
        <v>serie / santana</v>
      </c>
      <c r="J18" s="74">
        <f>SUM(Q18:S18)</f>
        <v>5620</v>
      </c>
      <c r="K18" s="74">
        <f>SUM(T18:W18)</f>
        <v>1000</v>
      </c>
      <c r="L18" s="74">
        <f>SUM(X18:AA18)</f>
        <v>0</v>
      </c>
      <c r="M18" s="74">
        <f>SUM(AB18:AE18)</f>
        <v>0</v>
      </c>
      <c r="N18" s="74">
        <f>SUM(AF18:AI18)</f>
        <v>0</v>
      </c>
      <c r="O18" s="74">
        <f>SUM(AJ18:AM18)</f>
        <v>0</v>
      </c>
      <c r="P18" s="74">
        <f>SUM(AN18:AQ18)</f>
        <v>0</v>
      </c>
      <c r="Q18" s="71">
        <f>YEAR(H18)</f>
        <v>1970</v>
      </c>
      <c r="R18" s="108">
        <v>1650</v>
      </c>
      <c r="S18" s="97">
        <v>2000</v>
      </c>
      <c r="T18" s="102"/>
      <c r="U18" s="103"/>
      <c r="V18" s="104">
        <v>1000</v>
      </c>
      <c r="W18" s="97"/>
      <c r="X18" s="102"/>
      <c r="Y18" s="104"/>
      <c r="Z18" s="104"/>
      <c r="AA18" s="97"/>
      <c r="AB18" s="102"/>
      <c r="AC18" s="104"/>
      <c r="AD18" s="104">
        <f>MIN(IF(($AT$2-AT18)*1000&lt;0,0,($AT$2-AT18)*1000),5000)</f>
        <v>0</v>
      </c>
      <c r="AE18" s="97"/>
      <c r="AF18" s="102"/>
      <c r="AG18" s="104"/>
      <c r="AH18" s="104">
        <f>MIN(IF(($AU$2-AU18)*1000&lt;0,0,($AU$2-AU18)*1000),5000)</f>
        <v>0</v>
      </c>
      <c r="AI18" s="97"/>
      <c r="AJ18" s="102"/>
      <c r="AK18" s="104"/>
      <c r="AL18" s="104">
        <f>MIN(IF(($AV$2-AV18)*1000&lt;0,0,($AV$2-AV18)*1000),5000)</f>
        <v>0</v>
      </c>
      <c r="AM18" s="97"/>
      <c r="AN18" s="102"/>
      <c r="AO18" s="104"/>
      <c r="AP18" s="104"/>
      <c r="AQ18" s="97"/>
      <c r="AR18" s="74">
        <f>SUM(J18:P18)</f>
        <v>6620</v>
      </c>
      <c r="AT18" s="2">
        <v>13</v>
      </c>
      <c r="AU18" s="2">
        <v>4</v>
      </c>
      <c r="AV18" s="2">
        <v>4</v>
      </c>
    </row>
    <row r="19" spans="1:48" ht="20.149999999999999" customHeight="1" thickBot="1" x14ac:dyDescent="0.4">
      <c r="A19" s="93"/>
      <c r="B19" s="36">
        <v>49</v>
      </c>
      <c r="C19" s="65" t="s">
        <v>24</v>
      </c>
      <c r="D19" s="62" t="s">
        <v>80</v>
      </c>
      <c r="E19" s="62" t="s">
        <v>70</v>
      </c>
      <c r="F19" s="62" t="s">
        <v>118</v>
      </c>
      <c r="G19" s="62" t="s">
        <v>117</v>
      </c>
      <c r="H19" s="63">
        <v>29066</v>
      </c>
      <c r="I19" s="81" t="str">
        <f>IF(OR(IFERROR(SEARCH("defender",G19),0)&gt;0,IFERROR(SEARCH("anibal",G19),0)&gt;0),"defender / anibal","serie / santana")</f>
        <v>serie / santana</v>
      </c>
      <c r="J19" s="74">
        <f>SUM(Q19:S19)</f>
        <v>2609</v>
      </c>
      <c r="K19" s="74">
        <f>SUM(T19:W19)</f>
        <v>0</v>
      </c>
      <c r="L19" s="74">
        <f>SUM(X19:AA19)</f>
        <v>1000</v>
      </c>
      <c r="M19" s="74">
        <f>SUM(AB19:AE19)</f>
        <v>1150</v>
      </c>
      <c r="N19" s="74">
        <f>SUM(AF19:AI19)</f>
        <v>0</v>
      </c>
      <c r="O19" s="74">
        <f>SUM(AJ19:AM19)</f>
        <v>1900</v>
      </c>
      <c r="P19" s="74">
        <f>SUM(AN19:AQ19)</f>
        <v>0</v>
      </c>
      <c r="Q19" s="71">
        <f>YEAR(H19)</f>
        <v>1979</v>
      </c>
      <c r="R19" s="64">
        <v>630</v>
      </c>
      <c r="S19" s="97"/>
      <c r="T19" s="102"/>
      <c r="U19" s="103"/>
      <c r="V19" s="104"/>
      <c r="W19" s="97"/>
      <c r="X19" s="102"/>
      <c r="Y19" s="104"/>
      <c r="Z19" s="104">
        <v>1000</v>
      </c>
      <c r="AA19" s="97"/>
      <c r="AB19" s="102"/>
      <c r="AC19" s="104">
        <v>150</v>
      </c>
      <c r="AD19" s="104">
        <f>MIN(IF(($AT$2-AT19)*1000&lt;0,0,($AT$2-AT19)*1000),5000)</f>
        <v>1000</v>
      </c>
      <c r="AE19" s="97"/>
      <c r="AF19" s="102"/>
      <c r="AG19" s="104"/>
      <c r="AH19" s="104">
        <f>MIN(IF(($AU$2-AU19)*1000&lt;0,0,($AU$2-AU19)*1000),5000)</f>
        <v>0</v>
      </c>
      <c r="AI19" s="97"/>
      <c r="AJ19" s="102">
        <v>750</v>
      </c>
      <c r="AK19" s="104">
        <v>1150</v>
      </c>
      <c r="AL19" s="104">
        <f>MIN(IF(($AV$2-AV19)*1000&lt;0,0,($AV$2-AV19)*1000),5000)</f>
        <v>0</v>
      </c>
      <c r="AM19" s="97"/>
      <c r="AN19" s="102"/>
      <c r="AO19" s="104"/>
      <c r="AP19" s="104"/>
      <c r="AQ19" s="97"/>
      <c r="AR19" s="74">
        <f>SUM(J19:P19)</f>
        <v>6659</v>
      </c>
      <c r="AT19" s="2">
        <v>12</v>
      </c>
      <c r="AU19" s="2">
        <v>4</v>
      </c>
      <c r="AV19" s="2">
        <v>4</v>
      </c>
    </row>
    <row r="20" spans="1:48" ht="20.149999999999999" customHeight="1" thickBot="1" x14ac:dyDescent="0.4">
      <c r="A20" s="93"/>
      <c r="B20" s="37">
        <v>30</v>
      </c>
      <c r="C20" s="65" t="s">
        <v>12</v>
      </c>
      <c r="D20" s="62" t="s">
        <v>63</v>
      </c>
      <c r="E20" s="62" t="s">
        <v>85</v>
      </c>
      <c r="F20" s="62" t="s">
        <v>90</v>
      </c>
      <c r="G20" s="62" t="s">
        <v>89</v>
      </c>
      <c r="H20" s="63">
        <v>28452</v>
      </c>
      <c r="I20" s="81" t="str">
        <f>IF(OR(IFERROR(SEARCH("defender",G20),0)&gt;0,IFERROR(SEARCH("anibal",G20),0)&gt;0),"defender / anibal","serie / santana")</f>
        <v>serie / santana</v>
      </c>
      <c r="J20" s="74">
        <f>SUM(Q20:S20)</f>
        <v>5097</v>
      </c>
      <c r="K20" s="74">
        <f>SUM(T20:W20)</f>
        <v>0</v>
      </c>
      <c r="L20" s="74">
        <f>SUM(X20:AA20)</f>
        <v>0</v>
      </c>
      <c r="M20" s="74">
        <f>SUM(AB20:AE20)</f>
        <v>2000</v>
      </c>
      <c r="N20" s="74">
        <f>SUM(AF20:AI20)</f>
        <v>0</v>
      </c>
      <c r="O20" s="74">
        <f>SUM(AJ20:AM20)</f>
        <v>0</v>
      </c>
      <c r="P20" s="74">
        <f>SUM(AN20:AQ20)</f>
        <v>0</v>
      </c>
      <c r="Q20" s="71">
        <f>YEAR(H20)</f>
        <v>1977</v>
      </c>
      <c r="R20" s="108">
        <v>1120</v>
      </c>
      <c r="S20" s="97">
        <v>2000</v>
      </c>
      <c r="T20" s="102"/>
      <c r="U20" s="103"/>
      <c r="V20" s="104"/>
      <c r="W20" s="97"/>
      <c r="X20" s="102"/>
      <c r="Y20" s="104"/>
      <c r="Z20" s="104"/>
      <c r="AA20" s="97"/>
      <c r="AB20" s="102"/>
      <c r="AC20" s="104">
        <v>2000</v>
      </c>
      <c r="AD20" s="104">
        <f>MIN(IF(($AT$2-AT20)*1000&lt;0,0,($AT$2-AT20)*1000),5000)</f>
        <v>0</v>
      </c>
      <c r="AE20" s="97"/>
      <c r="AF20" s="102"/>
      <c r="AG20" s="104"/>
      <c r="AH20" s="104">
        <f>MIN(IF(($AU$2-AU20)*1000&lt;0,0,($AU$2-AU20)*1000),5000)</f>
        <v>0</v>
      </c>
      <c r="AI20" s="97"/>
      <c r="AJ20" s="102"/>
      <c r="AK20" s="104"/>
      <c r="AL20" s="104">
        <f>MIN(IF(($AV$2-AV20)*1000&lt;0,0,($AV$2-AV20)*1000),5000)</f>
        <v>0</v>
      </c>
      <c r="AM20" s="97"/>
      <c r="AN20" s="102"/>
      <c r="AO20" s="104"/>
      <c r="AP20" s="104"/>
      <c r="AQ20" s="97"/>
      <c r="AR20" s="74">
        <f>SUM(J20:P20)</f>
        <v>7097</v>
      </c>
      <c r="AT20" s="2">
        <v>13</v>
      </c>
      <c r="AU20" s="2">
        <v>4</v>
      </c>
      <c r="AV20" s="2">
        <v>4</v>
      </c>
    </row>
    <row r="21" spans="1:48" ht="20.149999999999999" customHeight="1" x14ac:dyDescent="0.35">
      <c r="A21" s="93"/>
      <c r="B21" s="35">
        <v>71</v>
      </c>
      <c r="C21" s="65" t="s">
        <v>40</v>
      </c>
      <c r="D21" s="62" t="s">
        <v>93</v>
      </c>
      <c r="E21" s="62" t="s">
        <v>79</v>
      </c>
      <c r="F21" s="62" t="s">
        <v>166</v>
      </c>
      <c r="G21" s="62" t="s">
        <v>165</v>
      </c>
      <c r="H21" s="63">
        <v>30139</v>
      </c>
      <c r="I21" s="81" t="str">
        <f>IF(OR(IFERROR(SEARCH("defender",G21),0)&gt;0,IFERROR(SEARCH("anibal",G21),0)&gt;0),"defender / anibal","serie / santana")</f>
        <v>serie / santana</v>
      </c>
      <c r="J21" s="74">
        <f>SUM(Q21:S21)</f>
        <v>2622</v>
      </c>
      <c r="K21" s="74">
        <f>SUM(T21:W21)</f>
        <v>0</v>
      </c>
      <c r="L21" s="74">
        <f>SUM(X21:AA21)</f>
        <v>0</v>
      </c>
      <c r="M21" s="74">
        <f>SUM(AB21:AE21)</f>
        <v>4000</v>
      </c>
      <c r="N21" s="74">
        <f>SUM(AF21:AI21)</f>
        <v>0</v>
      </c>
      <c r="O21" s="74">
        <f>SUM(AJ21:AM21)</f>
        <v>1000</v>
      </c>
      <c r="P21" s="74">
        <f>SUM(AN21:AQ21)</f>
        <v>0</v>
      </c>
      <c r="Q21" s="71">
        <f>YEAR(H21)</f>
        <v>1982</v>
      </c>
      <c r="R21" s="108">
        <v>640</v>
      </c>
      <c r="S21" s="97"/>
      <c r="T21" s="102"/>
      <c r="U21" s="103"/>
      <c r="V21" s="104"/>
      <c r="W21" s="97"/>
      <c r="X21" s="102"/>
      <c r="Y21" s="104"/>
      <c r="Z21" s="104"/>
      <c r="AA21" s="97"/>
      <c r="AB21" s="102"/>
      <c r="AC21" s="104">
        <v>3000</v>
      </c>
      <c r="AD21" s="104">
        <f>MIN(IF(($AT$2-AT21)*1000&lt;0,0,($AT$2-AT21)*1000),5000)</f>
        <v>1000</v>
      </c>
      <c r="AE21" s="97"/>
      <c r="AF21" s="102"/>
      <c r="AG21" s="104"/>
      <c r="AH21" s="104">
        <f>MIN(IF(($AU$2-AU21)*1000&lt;0,0,($AU$2-AU21)*1000),5000)</f>
        <v>0</v>
      </c>
      <c r="AI21" s="97"/>
      <c r="AJ21" s="102"/>
      <c r="AK21" s="104"/>
      <c r="AL21" s="104">
        <f>MIN(IF(($AV$2-AV21)*1000&lt;0,0,($AV$2-AV21)*1000),5000)</f>
        <v>1000</v>
      </c>
      <c r="AM21" s="97"/>
      <c r="AN21" s="102"/>
      <c r="AO21" s="104"/>
      <c r="AP21" s="104"/>
      <c r="AQ21" s="97"/>
      <c r="AR21" s="74">
        <f>SUM(J21:P21)</f>
        <v>7622</v>
      </c>
      <c r="AT21" s="2">
        <v>12</v>
      </c>
      <c r="AU21" s="2">
        <v>4</v>
      </c>
      <c r="AV21" s="2">
        <v>3</v>
      </c>
    </row>
    <row r="22" spans="1:48" ht="20.149999999999999" customHeight="1" thickBot="1" x14ac:dyDescent="0.4">
      <c r="A22" s="93"/>
      <c r="B22" s="36">
        <v>60</v>
      </c>
      <c r="C22" s="65" t="s">
        <v>32</v>
      </c>
      <c r="D22" s="62" t="s">
        <v>101</v>
      </c>
      <c r="E22" s="62" t="s">
        <v>103</v>
      </c>
      <c r="F22" s="62" t="s">
        <v>104</v>
      </c>
      <c r="G22" s="62" t="s">
        <v>102</v>
      </c>
      <c r="H22" s="63">
        <v>29482</v>
      </c>
      <c r="I22" s="81" t="str">
        <f>IF(OR(IFERROR(SEARCH("defender",G22),0)&gt;0,IFERROR(SEARCH("anibal",G22),0)&gt;0),"defender / anibal","serie / santana")</f>
        <v>serie / santana</v>
      </c>
      <c r="J22" s="74">
        <f>SUM(Q22:S22)</f>
        <v>5100</v>
      </c>
      <c r="K22" s="74">
        <f>SUM(T22:W22)</f>
        <v>0</v>
      </c>
      <c r="L22" s="74">
        <f>SUM(X22:AA22)</f>
        <v>0</v>
      </c>
      <c r="M22" s="74">
        <f>SUM(AB22:AE22)</f>
        <v>3000</v>
      </c>
      <c r="N22" s="74">
        <f>SUM(AF22:AI22)</f>
        <v>0</v>
      </c>
      <c r="O22" s="74">
        <f>SUM(AJ22:AM22)</f>
        <v>0</v>
      </c>
      <c r="P22" s="74">
        <f>SUM(AN22:AQ22)</f>
        <v>0</v>
      </c>
      <c r="Q22" s="71">
        <f>YEAR(H22)</f>
        <v>1980</v>
      </c>
      <c r="R22" s="108">
        <v>1120</v>
      </c>
      <c r="S22" s="97">
        <v>2000</v>
      </c>
      <c r="T22" s="102"/>
      <c r="U22" s="103"/>
      <c r="V22" s="104"/>
      <c r="W22" s="97"/>
      <c r="X22" s="102"/>
      <c r="Y22" s="104"/>
      <c r="Z22" s="104"/>
      <c r="AA22" s="97"/>
      <c r="AB22" s="102"/>
      <c r="AC22" s="104">
        <v>2000</v>
      </c>
      <c r="AD22" s="104">
        <f>MIN(IF(($AT$2-AT22)*1000&lt;0,0,($AT$2-AT22)*1000),5000)</f>
        <v>1000</v>
      </c>
      <c r="AE22" s="97"/>
      <c r="AF22" s="102"/>
      <c r="AG22" s="104"/>
      <c r="AH22" s="104">
        <f>MIN(IF(($AU$2-AU22)*1000&lt;0,0,($AU$2-AU22)*1000),5000)</f>
        <v>0</v>
      </c>
      <c r="AI22" s="97"/>
      <c r="AJ22" s="102"/>
      <c r="AK22" s="104"/>
      <c r="AL22" s="104">
        <f>MIN(IF(($AV$2-AV22)*1000&lt;0,0,($AV$2-AV22)*1000),5000)</f>
        <v>0</v>
      </c>
      <c r="AM22" s="97"/>
      <c r="AN22" s="102"/>
      <c r="AO22" s="104"/>
      <c r="AP22" s="104"/>
      <c r="AQ22" s="97"/>
      <c r="AR22" s="74">
        <f>SUM(J22:P22)</f>
        <v>8100</v>
      </c>
      <c r="AT22" s="2">
        <v>12</v>
      </c>
      <c r="AU22" s="2">
        <v>4</v>
      </c>
      <c r="AV22" s="2">
        <v>4</v>
      </c>
    </row>
    <row r="23" spans="1:48" ht="20.149999999999999" customHeight="1" thickBot="1" x14ac:dyDescent="0.4">
      <c r="A23" s="93"/>
      <c r="B23" s="37">
        <v>76</v>
      </c>
      <c r="C23" s="65" t="s">
        <v>44</v>
      </c>
      <c r="D23" s="62" t="s">
        <v>63</v>
      </c>
      <c r="E23" s="62" t="s">
        <v>70</v>
      </c>
      <c r="F23" s="62" t="s">
        <v>186</v>
      </c>
      <c r="G23" s="62" t="s">
        <v>117</v>
      </c>
      <c r="H23" s="63">
        <v>29546</v>
      </c>
      <c r="I23" s="81" t="str">
        <f>IF(OR(IFERROR(SEARCH("defender",G23),0)&gt;0,IFERROR(SEARCH("anibal",G23),0)&gt;0),"defender / anibal","serie / santana")</f>
        <v>serie / santana</v>
      </c>
      <c r="J23" s="74">
        <f>SUM(Q23:S23)</f>
        <v>2610</v>
      </c>
      <c r="K23" s="74">
        <f>SUM(T23:W23)</f>
        <v>0</v>
      </c>
      <c r="L23" s="74">
        <f>SUM(X23:AA23)</f>
        <v>0</v>
      </c>
      <c r="M23" s="74">
        <f>SUM(AB23:AE23)</f>
        <v>4850</v>
      </c>
      <c r="N23" s="74">
        <f>SUM(AF23:AI23)</f>
        <v>0</v>
      </c>
      <c r="O23" s="74">
        <f>SUM(AJ23:AM23)</f>
        <v>1000</v>
      </c>
      <c r="P23" s="74">
        <f>SUM(AN23:AQ23)</f>
        <v>0</v>
      </c>
      <c r="Q23" s="71">
        <f>YEAR(H23)</f>
        <v>1980</v>
      </c>
      <c r="R23" s="64">
        <v>630</v>
      </c>
      <c r="S23" s="97"/>
      <c r="T23" s="102"/>
      <c r="U23" s="103"/>
      <c r="V23" s="104"/>
      <c r="W23" s="97"/>
      <c r="X23" s="102"/>
      <c r="Y23" s="104"/>
      <c r="Z23" s="104"/>
      <c r="AA23" s="97"/>
      <c r="AB23" s="102"/>
      <c r="AC23" s="104">
        <f>29*50+400</f>
        <v>1850</v>
      </c>
      <c r="AD23" s="104">
        <f>MIN(IF(($AT$2-AT23)*1000&lt;0,0,($AT$2-AT23)*1000),5000)</f>
        <v>3000</v>
      </c>
      <c r="AE23" s="97"/>
      <c r="AF23" s="102"/>
      <c r="AG23" s="104"/>
      <c r="AH23" s="104">
        <f>MIN(IF(($AU$2-AU23)*1000&lt;0,0,($AU$2-AU23)*1000),5000)</f>
        <v>0</v>
      </c>
      <c r="AI23" s="97"/>
      <c r="AJ23" s="102"/>
      <c r="AK23" s="104"/>
      <c r="AL23" s="104">
        <f>MIN(IF(($AV$2-AV23)*1000&lt;0,0,($AV$2-AV23)*1000),5000)</f>
        <v>1000</v>
      </c>
      <c r="AM23" s="97"/>
      <c r="AN23" s="102"/>
      <c r="AO23" s="104"/>
      <c r="AP23" s="104"/>
      <c r="AQ23" s="97"/>
      <c r="AR23" s="74">
        <f>SUM(J23:P23)</f>
        <v>8460</v>
      </c>
      <c r="AT23" s="2">
        <v>10</v>
      </c>
      <c r="AU23" s="2">
        <v>4</v>
      </c>
      <c r="AV23" s="2">
        <v>3</v>
      </c>
    </row>
    <row r="24" spans="1:48" ht="20.149999999999999" customHeight="1" x14ac:dyDescent="0.35">
      <c r="A24" s="93"/>
      <c r="B24" s="35">
        <v>67</v>
      </c>
      <c r="C24" s="65" t="s">
        <v>36</v>
      </c>
      <c r="D24" s="62" t="s">
        <v>63</v>
      </c>
      <c r="E24" s="62" t="s">
        <v>68</v>
      </c>
      <c r="F24" s="62" t="s">
        <v>69</v>
      </c>
      <c r="G24" s="62" t="s">
        <v>67</v>
      </c>
      <c r="H24" s="63">
        <v>25818</v>
      </c>
      <c r="I24" s="81" t="str">
        <f>IF(OR(IFERROR(SEARCH("defender",G24),0)&gt;0,IFERROR(SEARCH("anibal",G24),0)&gt;0),"defender / anibal","serie / santana")</f>
        <v>serie / santana</v>
      </c>
      <c r="J24" s="74">
        <f>SUM(Q24:S24)</f>
        <v>2600</v>
      </c>
      <c r="K24" s="74">
        <f>SUM(T24:W24)</f>
        <v>0</v>
      </c>
      <c r="L24" s="74">
        <f>SUM(X24:AA24)</f>
        <v>5000</v>
      </c>
      <c r="M24" s="74">
        <f>SUM(AB24:AE24)</f>
        <v>1000</v>
      </c>
      <c r="N24" s="74">
        <f>SUM(AF24:AI24)</f>
        <v>0</v>
      </c>
      <c r="O24" s="74">
        <f>SUM(AJ24:AM24)</f>
        <v>0</v>
      </c>
      <c r="P24" s="74">
        <f>SUM(AN24:AQ24)</f>
        <v>0</v>
      </c>
      <c r="Q24" s="71">
        <f>YEAR(H24)</f>
        <v>1970</v>
      </c>
      <c r="R24" s="64">
        <v>630</v>
      </c>
      <c r="S24" s="97"/>
      <c r="T24" s="102"/>
      <c r="U24" s="103"/>
      <c r="V24" s="104"/>
      <c r="W24" s="97"/>
      <c r="X24" s="102"/>
      <c r="Y24" s="104"/>
      <c r="Z24" s="104">
        <v>5000</v>
      </c>
      <c r="AA24" s="97"/>
      <c r="AB24" s="102"/>
      <c r="AC24" s="104"/>
      <c r="AD24" s="104">
        <f>MIN(IF(($AT$2-AT24)*1000&lt;0,0,($AT$2-AT24)*1000),5000)</f>
        <v>1000</v>
      </c>
      <c r="AE24" s="97"/>
      <c r="AF24" s="102"/>
      <c r="AG24" s="104"/>
      <c r="AH24" s="104">
        <f>MIN(IF(($AU$2-AU24)*1000&lt;0,0,($AU$2-AU24)*1000),5000)</f>
        <v>0</v>
      </c>
      <c r="AI24" s="97"/>
      <c r="AJ24" s="102"/>
      <c r="AK24" s="104"/>
      <c r="AL24" s="104">
        <f>MIN(IF(($AV$2-AV24)*1000&lt;0,0,($AV$2-AV24)*1000),5000)</f>
        <v>0</v>
      </c>
      <c r="AM24" s="97"/>
      <c r="AN24" s="102"/>
      <c r="AO24" s="104"/>
      <c r="AP24" s="104"/>
      <c r="AQ24" s="97"/>
      <c r="AR24" s="74">
        <f>SUM(J24:P24)</f>
        <v>8600</v>
      </c>
      <c r="AT24" s="2">
        <v>12</v>
      </c>
      <c r="AU24" s="2">
        <v>4</v>
      </c>
      <c r="AV24" s="2">
        <v>4</v>
      </c>
    </row>
    <row r="25" spans="1:48" ht="20.149999999999999" customHeight="1" thickBot="1" x14ac:dyDescent="0.4">
      <c r="A25" s="93"/>
      <c r="B25" s="36">
        <v>68</v>
      </c>
      <c r="C25" s="65" t="s">
        <v>37</v>
      </c>
      <c r="D25" s="62" t="s">
        <v>71</v>
      </c>
      <c r="E25" s="62" t="s">
        <v>70</v>
      </c>
      <c r="F25" s="62" t="s">
        <v>185</v>
      </c>
      <c r="G25" s="62" t="s">
        <v>184</v>
      </c>
      <c r="H25" s="63">
        <v>27205</v>
      </c>
      <c r="I25" s="81" t="str">
        <f>IF(OR(IFERROR(SEARCH("defender",G25),0)&gt;0,IFERROR(SEARCH("anibal",G25),0)&gt;0),"defender / anibal","serie / santana")</f>
        <v>serie / santana</v>
      </c>
      <c r="J25" s="74">
        <f>SUM(Q25:S25)</f>
        <v>2604</v>
      </c>
      <c r="K25" s="74">
        <f>SUM(T25:W25)</f>
        <v>1000</v>
      </c>
      <c r="L25" s="74">
        <f>SUM(X25:AA25)</f>
        <v>0</v>
      </c>
      <c r="M25" s="74">
        <f>SUM(AB25:AE25)</f>
        <v>5000</v>
      </c>
      <c r="N25" s="74">
        <f>SUM(AF25:AI25)</f>
        <v>0</v>
      </c>
      <c r="O25" s="74">
        <f>SUM(AJ25:AM25)</f>
        <v>0</v>
      </c>
      <c r="P25" s="74">
        <f>SUM(AN25:AQ25)</f>
        <v>0</v>
      </c>
      <c r="Q25" s="71">
        <f>YEAR(H25)</f>
        <v>1974</v>
      </c>
      <c r="R25" s="64">
        <v>630</v>
      </c>
      <c r="S25" s="97"/>
      <c r="T25" s="102"/>
      <c r="U25" s="103"/>
      <c r="V25" s="104">
        <v>1000</v>
      </c>
      <c r="W25" s="97"/>
      <c r="X25" s="102"/>
      <c r="Y25" s="104"/>
      <c r="Z25" s="104"/>
      <c r="AA25" s="97"/>
      <c r="AB25" s="102"/>
      <c r="AC25" s="104">
        <v>3000</v>
      </c>
      <c r="AD25" s="104">
        <f>MIN(IF(($AT$2-AT25)*1000&lt;0,0,($AT$2-AT25)*1000),5000)</f>
        <v>2000</v>
      </c>
      <c r="AE25" s="97"/>
      <c r="AF25" s="102"/>
      <c r="AG25" s="104"/>
      <c r="AH25" s="104">
        <f>MIN(IF(($AU$2-AU25)*1000&lt;0,0,($AU$2-AU25)*1000),5000)</f>
        <v>0</v>
      </c>
      <c r="AI25" s="97"/>
      <c r="AJ25" s="102"/>
      <c r="AK25" s="104"/>
      <c r="AL25" s="104">
        <f>MIN(IF(($AV$2-AV25)*1000&lt;0,0,($AV$2-AV25)*1000),5000)</f>
        <v>0</v>
      </c>
      <c r="AM25" s="97"/>
      <c r="AN25" s="102"/>
      <c r="AO25" s="104"/>
      <c r="AP25" s="104"/>
      <c r="AQ25" s="97"/>
      <c r="AR25" s="74">
        <f>SUM(J25:P25)</f>
        <v>8604</v>
      </c>
      <c r="AT25" s="2">
        <v>11</v>
      </c>
      <c r="AU25" s="2">
        <v>4</v>
      </c>
      <c r="AV25" s="2">
        <v>4</v>
      </c>
    </row>
    <row r="26" spans="1:48" ht="20.149999999999999" customHeight="1" thickBot="1" x14ac:dyDescent="0.4">
      <c r="A26" s="93"/>
      <c r="B26" s="37">
        <v>51</v>
      </c>
      <c r="C26" s="65" t="s">
        <v>25</v>
      </c>
      <c r="D26" s="62" t="s">
        <v>71</v>
      </c>
      <c r="E26" s="62" t="s">
        <v>70</v>
      </c>
      <c r="F26" s="62" t="s">
        <v>171</v>
      </c>
      <c r="G26" s="62" t="s">
        <v>170</v>
      </c>
      <c r="H26" s="63">
        <v>29257</v>
      </c>
      <c r="I26" s="81" t="str">
        <f>IF(OR(IFERROR(SEARCH("defender",G26),0)&gt;0,IFERROR(SEARCH("anibal",G26),0)&gt;0),"defender / anibal","serie / santana")</f>
        <v>serie / santana</v>
      </c>
      <c r="J26" s="74">
        <f>SUM(Q26:S26)</f>
        <v>2610</v>
      </c>
      <c r="K26" s="74">
        <f>SUM(T26:W26)</f>
        <v>0</v>
      </c>
      <c r="L26" s="74">
        <f>SUM(X26:AA26)</f>
        <v>0</v>
      </c>
      <c r="M26" s="74">
        <f>SUM(AB26:AE26)</f>
        <v>5000</v>
      </c>
      <c r="N26" s="74">
        <f>SUM(AF26:AI26)</f>
        <v>0</v>
      </c>
      <c r="O26" s="74">
        <f>SUM(AJ26:AM26)</f>
        <v>1000</v>
      </c>
      <c r="P26" s="74">
        <f>SUM(AN26:AQ26)</f>
        <v>0</v>
      </c>
      <c r="Q26" s="71">
        <f>YEAR(H26)</f>
        <v>1980</v>
      </c>
      <c r="R26" s="64">
        <v>630</v>
      </c>
      <c r="S26" s="97"/>
      <c r="T26" s="102"/>
      <c r="U26" s="103"/>
      <c r="V26" s="104"/>
      <c r="W26" s="97"/>
      <c r="X26" s="102"/>
      <c r="Y26" s="104"/>
      <c r="Z26" s="104"/>
      <c r="AA26" s="97"/>
      <c r="AB26" s="102"/>
      <c r="AC26" s="104">
        <f>(6+29)*50+250</f>
        <v>2000</v>
      </c>
      <c r="AD26" s="104">
        <f>MIN(IF(($AT$2-AT26)*1000&lt;0,0,($AT$2-AT26)*1000),5000)</f>
        <v>3000</v>
      </c>
      <c r="AE26" s="97"/>
      <c r="AF26" s="102"/>
      <c r="AG26" s="104"/>
      <c r="AH26" s="104">
        <f>MIN(IF(($AU$2-AU26)*1000&lt;0,0,($AU$2-AU26)*1000),5000)</f>
        <v>0</v>
      </c>
      <c r="AI26" s="97"/>
      <c r="AJ26" s="102"/>
      <c r="AK26" s="104"/>
      <c r="AL26" s="104">
        <f>MIN(IF(($AV$2-AV26)*1000&lt;0,0,($AV$2-AV26)*1000),5000)</f>
        <v>1000</v>
      </c>
      <c r="AM26" s="97"/>
      <c r="AN26" s="102"/>
      <c r="AO26" s="104"/>
      <c r="AP26" s="104"/>
      <c r="AQ26" s="97"/>
      <c r="AR26" s="74">
        <f>SUM(J26:P26)</f>
        <v>8610</v>
      </c>
      <c r="AT26" s="2">
        <v>10</v>
      </c>
      <c r="AU26" s="2">
        <v>4</v>
      </c>
      <c r="AV26" s="2">
        <v>3</v>
      </c>
    </row>
    <row r="27" spans="1:48" ht="20.149999999999999" customHeight="1" x14ac:dyDescent="0.35">
      <c r="A27" s="93"/>
      <c r="B27" s="35">
        <v>75</v>
      </c>
      <c r="C27" s="65" t="s">
        <v>43</v>
      </c>
      <c r="D27" s="62" t="s">
        <v>63</v>
      </c>
      <c r="E27" s="62" t="s">
        <v>70</v>
      </c>
      <c r="F27" s="62" t="s">
        <v>158</v>
      </c>
      <c r="G27" s="62" t="s">
        <v>157</v>
      </c>
      <c r="H27" s="63">
        <v>31888</v>
      </c>
      <c r="I27" s="81" t="str">
        <f>IF(OR(IFERROR(SEARCH("defender",G27),0)&gt;0,IFERROR(SEARCH("anibal",G27),0)&gt;0),"defender / anibal","serie / santana")</f>
        <v>serie / santana</v>
      </c>
      <c r="J27" s="74">
        <f>SUM(Q27:S27)</f>
        <v>2657</v>
      </c>
      <c r="K27" s="74">
        <f>SUM(T27:W27)</f>
        <v>0</v>
      </c>
      <c r="L27" s="74">
        <f>SUM(X27:AA27)</f>
        <v>1000</v>
      </c>
      <c r="M27" s="74">
        <f>SUM(AB27:AE27)</f>
        <v>5000</v>
      </c>
      <c r="N27" s="74">
        <f>SUM(AF27:AI27)</f>
        <v>0</v>
      </c>
      <c r="O27" s="74">
        <f>SUM(AJ27:AM27)</f>
        <v>0</v>
      </c>
      <c r="P27" s="74">
        <f>SUM(AN27:AQ27)</f>
        <v>0</v>
      </c>
      <c r="Q27" s="71">
        <f>YEAR(H27)</f>
        <v>1987</v>
      </c>
      <c r="R27" s="64">
        <v>670</v>
      </c>
      <c r="S27" s="97"/>
      <c r="T27" s="102"/>
      <c r="U27" s="103"/>
      <c r="V27" s="104"/>
      <c r="W27" s="97"/>
      <c r="X27" s="102"/>
      <c r="Y27" s="104"/>
      <c r="Z27" s="104">
        <v>1000</v>
      </c>
      <c r="AA27" s="97"/>
      <c r="AB27" s="102"/>
      <c r="AC27" s="104">
        <v>2000</v>
      </c>
      <c r="AD27" s="104">
        <f>MIN(IF(($AT$2-AT27)*1000&lt;0,0,($AT$2-AT27)*1000),5000)</f>
        <v>3000</v>
      </c>
      <c r="AE27" s="97"/>
      <c r="AF27" s="102"/>
      <c r="AG27" s="104"/>
      <c r="AH27" s="104">
        <f>MIN(IF(($AU$2-AU27)*1000&lt;0,0,($AU$2-AU27)*1000),5000)</f>
        <v>0</v>
      </c>
      <c r="AI27" s="97"/>
      <c r="AJ27" s="102"/>
      <c r="AK27" s="104"/>
      <c r="AL27" s="104">
        <f>MIN(IF(($AV$2-AV27)*1000&lt;0,0,($AV$2-AV27)*1000),5000)</f>
        <v>0</v>
      </c>
      <c r="AM27" s="97"/>
      <c r="AN27" s="102"/>
      <c r="AO27" s="104"/>
      <c r="AP27" s="104"/>
      <c r="AQ27" s="97"/>
      <c r="AR27" s="74">
        <f>SUM(J27:P27)</f>
        <v>8657</v>
      </c>
      <c r="AT27" s="2">
        <v>10</v>
      </c>
      <c r="AU27" s="2">
        <v>4</v>
      </c>
      <c r="AV27" s="2">
        <v>4</v>
      </c>
    </row>
    <row r="28" spans="1:48" ht="20.149999999999999" customHeight="1" thickBot="1" x14ac:dyDescent="0.4">
      <c r="A28" s="93"/>
      <c r="B28" s="36">
        <v>26</v>
      </c>
      <c r="C28" s="65" t="s">
        <v>10</v>
      </c>
      <c r="D28" s="62" t="s">
        <v>101</v>
      </c>
      <c r="E28" s="62" t="s">
        <v>70</v>
      </c>
      <c r="F28" s="62" t="s">
        <v>124</v>
      </c>
      <c r="G28" s="62" t="s">
        <v>123</v>
      </c>
      <c r="H28" s="63">
        <v>32933</v>
      </c>
      <c r="I28" s="81" t="str">
        <f>IF(OR(IFERROR(SEARCH("defender",G28),0)&gt;0,IFERROR(SEARCH("anibal",G28),0)&gt;0),"defender / anibal","serie / santana")</f>
        <v>serie / santana</v>
      </c>
      <c r="J28" s="74">
        <f>SUM(Q28:S28)</f>
        <v>2660</v>
      </c>
      <c r="K28" s="74">
        <f>SUM(T28:W28)</f>
        <v>0</v>
      </c>
      <c r="L28" s="74">
        <f>SUM(X28:AA28)</f>
        <v>1000</v>
      </c>
      <c r="M28" s="74">
        <f>SUM(AB28:AE28)</f>
        <v>5000</v>
      </c>
      <c r="N28" s="74">
        <f>SUM(AF28:AI28)</f>
        <v>0</v>
      </c>
      <c r="O28" s="74">
        <f>SUM(AJ28:AM28)</f>
        <v>0</v>
      </c>
      <c r="P28" s="74">
        <f>SUM(AN28:AQ28)</f>
        <v>0</v>
      </c>
      <c r="Q28" s="71">
        <f>YEAR(H28)</f>
        <v>1990</v>
      </c>
      <c r="R28" s="64">
        <v>670</v>
      </c>
      <c r="S28" s="97"/>
      <c r="T28" s="102"/>
      <c r="U28" s="103"/>
      <c r="V28" s="104"/>
      <c r="W28" s="97"/>
      <c r="X28" s="102"/>
      <c r="Y28" s="104"/>
      <c r="Z28" s="104">
        <v>1000</v>
      </c>
      <c r="AA28" s="97"/>
      <c r="AB28" s="102"/>
      <c r="AC28" s="104"/>
      <c r="AD28" s="104">
        <f>MIN(IF(($AT$2-AT28)*1000&lt;0,0,($AT$2-AT28)*1000),5000)</f>
        <v>5000</v>
      </c>
      <c r="AE28" s="97"/>
      <c r="AF28" s="102"/>
      <c r="AG28" s="104"/>
      <c r="AH28" s="104">
        <f>MIN(IF(($AU$2-AU28)*1000&lt;0,0,($AU$2-AU28)*1000),5000)</f>
        <v>0</v>
      </c>
      <c r="AI28" s="97"/>
      <c r="AJ28" s="102"/>
      <c r="AK28" s="104"/>
      <c r="AL28" s="104">
        <f>MIN(IF(($AV$2-AV28)*1000&lt;0,0,($AV$2-AV28)*1000),5000)</f>
        <v>0</v>
      </c>
      <c r="AM28" s="97"/>
      <c r="AN28" s="102"/>
      <c r="AO28" s="104"/>
      <c r="AP28" s="104"/>
      <c r="AQ28" s="97"/>
      <c r="AR28" s="74">
        <f>SUM(J28:P28)</f>
        <v>8660</v>
      </c>
      <c r="AT28" s="2">
        <v>8</v>
      </c>
      <c r="AU28" s="2">
        <v>4</v>
      </c>
      <c r="AV28" s="2">
        <v>4</v>
      </c>
    </row>
    <row r="29" spans="1:48" ht="20.149999999999999" customHeight="1" thickBot="1" x14ac:dyDescent="0.4">
      <c r="A29" s="93"/>
      <c r="B29" s="37">
        <v>85</v>
      </c>
      <c r="C29" s="65" t="s">
        <v>50</v>
      </c>
      <c r="D29" s="62" t="s">
        <v>71</v>
      </c>
      <c r="E29" s="62" t="s">
        <v>70</v>
      </c>
      <c r="F29" s="62" t="s">
        <v>72</v>
      </c>
      <c r="G29" s="62">
        <v>88</v>
      </c>
      <c r="H29" s="63">
        <v>31418</v>
      </c>
      <c r="I29" s="81" t="str">
        <f>IF(OR(IFERROR(SEARCH("defender",G29),0)&gt;0,IFERROR(SEARCH("anibal",G29),0)&gt;0),"defender / anibal","serie / santana")</f>
        <v>serie / santana</v>
      </c>
      <c r="J29" s="74">
        <f>SUM(Q29:S29)</f>
        <v>2616</v>
      </c>
      <c r="K29" s="74">
        <f>SUM(T29:W29)</f>
        <v>0</v>
      </c>
      <c r="L29" s="74">
        <f>SUM(X29:AA29)</f>
        <v>100</v>
      </c>
      <c r="M29" s="74">
        <f>SUM(AB29:AE29)</f>
        <v>5000</v>
      </c>
      <c r="N29" s="74">
        <f>SUM(AF29:AI29)</f>
        <v>0</v>
      </c>
      <c r="O29" s="74">
        <f>SUM(AJ29:AM29)</f>
        <v>1000</v>
      </c>
      <c r="P29" s="74">
        <f>SUM(AN29:AQ29)</f>
        <v>0</v>
      </c>
      <c r="Q29" s="71">
        <f>YEAR(H29)</f>
        <v>1986</v>
      </c>
      <c r="R29" s="64">
        <v>630</v>
      </c>
      <c r="S29" s="97"/>
      <c r="T29" s="102"/>
      <c r="U29" s="103"/>
      <c r="V29" s="104"/>
      <c r="W29" s="97"/>
      <c r="X29" s="102"/>
      <c r="Y29" s="104">
        <v>100</v>
      </c>
      <c r="Z29" s="104"/>
      <c r="AA29" s="97"/>
      <c r="AB29" s="102"/>
      <c r="AC29" s="104">
        <v>3000</v>
      </c>
      <c r="AD29" s="104">
        <f>MIN(IF(($AT$2-AT29)*1000&lt;0,0,($AT$2-AT29)*1000),5000)</f>
        <v>2000</v>
      </c>
      <c r="AE29" s="97"/>
      <c r="AF29" s="102"/>
      <c r="AG29" s="104"/>
      <c r="AH29" s="104">
        <f>MIN(IF(($AU$2-AU29)*1000&lt;0,0,($AU$2-AU29)*1000),5000)</f>
        <v>0</v>
      </c>
      <c r="AI29" s="97"/>
      <c r="AJ29" s="102"/>
      <c r="AK29" s="104"/>
      <c r="AL29" s="104">
        <f>MIN(IF(($AV$2-AV29)*1000&lt;0,0,($AV$2-AV29)*1000),5000)</f>
        <v>1000</v>
      </c>
      <c r="AM29" s="97"/>
      <c r="AN29" s="102"/>
      <c r="AO29" s="104"/>
      <c r="AP29" s="104"/>
      <c r="AQ29" s="97"/>
      <c r="AR29" s="74">
        <f>SUM(J29:P29)</f>
        <v>8716</v>
      </c>
      <c r="AT29" s="2">
        <v>11</v>
      </c>
      <c r="AU29" s="2">
        <v>4</v>
      </c>
      <c r="AV29" s="2">
        <v>3</v>
      </c>
    </row>
    <row r="30" spans="1:48" ht="20.149999999999999" customHeight="1" x14ac:dyDescent="0.35">
      <c r="A30" s="93"/>
      <c r="B30" s="35">
        <v>46</v>
      </c>
      <c r="C30" s="65" t="s">
        <v>22</v>
      </c>
      <c r="D30" s="62" t="s">
        <v>93</v>
      </c>
      <c r="E30" s="62" t="s">
        <v>79</v>
      </c>
      <c r="F30" s="62" t="s">
        <v>145</v>
      </c>
      <c r="G30" s="62" t="s">
        <v>144</v>
      </c>
      <c r="H30" s="63">
        <v>31742</v>
      </c>
      <c r="I30" s="81" t="str">
        <f>IF(OR(IFERROR(SEARCH("defender",G30),0)&gt;0,IFERROR(SEARCH("anibal",G30),0)&gt;0),"defender / anibal","serie / santana")</f>
        <v>serie / santana</v>
      </c>
      <c r="J30" s="74">
        <f>SUM(Q30:S30)</f>
        <v>2796</v>
      </c>
      <c r="K30" s="74">
        <f>SUM(T30:W30)</f>
        <v>0</v>
      </c>
      <c r="L30" s="74">
        <f>SUM(X30:AA30)</f>
        <v>0</v>
      </c>
      <c r="M30" s="74">
        <f>SUM(AB30:AE30)</f>
        <v>1000</v>
      </c>
      <c r="N30" s="74">
        <f>SUM(AF30:AI30)</f>
        <v>0</v>
      </c>
      <c r="O30" s="74">
        <f>SUM(AJ30:AM30)</f>
        <v>5000</v>
      </c>
      <c r="P30" s="74">
        <f>SUM(AN30:AQ30)</f>
        <v>0</v>
      </c>
      <c r="Q30" s="71">
        <f>YEAR(H30)</f>
        <v>1986</v>
      </c>
      <c r="R30" s="64">
        <v>810</v>
      </c>
      <c r="S30" s="97"/>
      <c r="T30" s="102"/>
      <c r="U30" s="103"/>
      <c r="V30" s="104"/>
      <c r="W30" s="97"/>
      <c r="X30" s="102"/>
      <c r="Y30" s="104"/>
      <c r="Z30" s="104"/>
      <c r="AA30" s="97"/>
      <c r="AB30" s="102"/>
      <c r="AC30" s="104"/>
      <c r="AD30" s="104">
        <f>MIN(IF(($AT$2-AT30)*1000&lt;0,0,($AT$2-AT30)*1000),5000)</f>
        <v>1000</v>
      </c>
      <c r="AE30" s="97"/>
      <c r="AF30" s="102"/>
      <c r="AG30" s="104"/>
      <c r="AH30" s="104">
        <f>MIN(IF(($AU$2-AU30)*1000&lt;0,0,($AU$2-AU30)*1000),5000)</f>
        <v>0</v>
      </c>
      <c r="AI30" s="97"/>
      <c r="AJ30" s="102"/>
      <c r="AK30" s="104"/>
      <c r="AL30" s="104">
        <f>MIN(IF(($AV$2-AV30)*1000&lt;0,0,($AV$2-AV30)*1000),5000)</f>
        <v>0</v>
      </c>
      <c r="AM30" s="97">
        <v>5000</v>
      </c>
      <c r="AN30" s="102"/>
      <c r="AO30" s="104"/>
      <c r="AP30" s="104"/>
      <c r="AQ30" s="97"/>
      <c r="AR30" s="74">
        <f>SUM(J30:P30)</f>
        <v>8796</v>
      </c>
      <c r="AT30" s="2">
        <v>12</v>
      </c>
      <c r="AU30" s="2">
        <v>4</v>
      </c>
      <c r="AV30" s="2">
        <v>4</v>
      </c>
    </row>
    <row r="31" spans="1:48" ht="20.149999999999999" customHeight="1" thickBot="1" x14ac:dyDescent="0.4">
      <c r="A31" s="93"/>
      <c r="B31" s="36">
        <v>33</v>
      </c>
      <c r="C31" s="65" t="s">
        <v>15</v>
      </c>
      <c r="D31" s="62" t="s">
        <v>80</v>
      </c>
      <c r="E31" s="62" t="s">
        <v>79</v>
      </c>
      <c r="F31" s="62" t="s">
        <v>107</v>
      </c>
      <c r="G31" s="62">
        <v>109</v>
      </c>
      <c r="H31" s="63">
        <v>29591</v>
      </c>
      <c r="I31" s="81" t="str">
        <f>IF(OR(IFERROR(SEARCH("defender",G31),0)&gt;0,IFERROR(SEARCH("anibal",G31),0)&gt;0),"defender / anibal","serie / santana")</f>
        <v>serie / santana</v>
      </c>
      <c r="J31" s="74">
        <f>SUM(Q31:S31)</f>
        <v>2611</v>
      </c>
      <c r="K31" s="74">
        <f>SUM(T31:W31)</f>
        <v>0</v>
      </c>
      <c r="L31" s="74">
        <f>SUM(X31:AA31)</f>
        <v>1000</v>
      </c>
      <c r="M31" s="74">
        <f>SUM(AB31:AE31)</f>
        <v>4550</v>
      </c>
      <c r="N31" s="74">
        <f>SUM(AF31:AI31)</f>
        <v>0</v>
      </c>
      <c r="O31" s="74">
        <f>SUM(AJ31:AM31)</f>
        <v>1000</v>
      </c>
      <c r="P31" s="74">
        <f>SUM(AN31:AQ31)</f>
        <v>0</v>
      </c>
      <c r="Q31" s="71">
        <f>YEAR(H31)</f>
        <v>1981</v>
      </c>
      <c r="R31" s="64">
        <v>630</v>
      </c>
      <c r="S31" s="97"/>
      <c r="T31" s="102"/>
      <c r="U31" s="103"/>
      <c r="V31" s="104"/>
      <c r="W31" s="97"/>
      <c r="X31" s="102"/>
      <c r="Y31" s="104"/>
      <c r="Z31" s="104">
        <v>1000</v>
      </c>
      <c r="AA31" s="97"/>
      <c r="AB31" s="102"/>
      <c r="AC31" s="104">
        <f>1500+550+1500</f>
        <v>3550</v>
      </c>
      <c r="AD31" s="104">
        <f>MIN(IF(($AT$2-AT31)*1000&lt;0,0,($AT$2-AT31)*1000),5000)</f>
        <v>1000</v>
      </c>
      <c r="AE31" s="97"/>
      <c r="AF31" s="102"/>
      <c r="AG31" s="104"/>
      <c r="AH31" s="104">
        <f>MIN(IF(($AU$2-AU31)*1000&lt;0,0,($AU$2-AU31)*1000),5000)</f>
        <v>0</v>
      </c>
      <c r="AI31" s="97"/>
      <c r="AJ31" s="102"/>
      <c r="AK31" s="104"/>
      <c r="AL31" s="104">
        <f>MIN(IF(($AV$2-AV31)*1000&lt;0,0,($AV$2-AV31)*1000),5000)</f>
        <v>1000</v>
      </c>
      <c r="AM31" s="97"/>
      <c r="AN31" s="102"/>
      <c r="AO31" s="104"/>
      <c r="AP31" s="104"/>
      <c r="AQ31" s="97"/>
      <c r="AR31" s="74">
        <f>SUM(J31:P31)</f>
        <v>9161</v>
      </c>
      <c r="AT31" s="2">
        <v>12</v>
      </c>
      <c r="AU31" s="2">
        <v>4</v>
      </c>
      <c r="AV31" s="2">
        <v>3</v>
      </c>
    </row>
    <row r="32" spans="1:48" ht="20.149999999999999" customHeight="1" thickBot="1" x14ac:dyDescent="0.4">
      <c r="A32" s="93"/>
      <c r="B32" s="37">
        <v>73</v>
      </c>
      <c r="C32" s="65" t="s">
        <v>42</v>
      </c>
      <c r="D32" s="62" t="s">
        <v>101</v>
      </c>
      <c r="E32" s="62" t="s">
        <v>70</v>
      </c>
      <c r="F32" s="62" t="s">
        <v>160</v>
      </c>
      <c r="G32" s="62" t="s">
        <v>159</v>
      </c>
      <c r="H32" s="63">
        <v>38019</v>
      </c>
      <c r="I32" s="81" t="str">
        <f>IF(OR(IFERROR(SEARCH("defender",G32),0)&gt;0,IFERROR(SEARCH("anibal",G32),0)&gt;0),"defender / anibal","serie / santana")</f>
        <v>serie / santana</v>
      </c>
      <c r="J32" s="74">
        <f>SUM(Q32:S32)</f>
        <v>3284</v>
      </c>
      <c r="K32" s="74">
        <f>SUM(T32:W32)</f>
        <v>0</v>
      </c>
      <c r="L32" s="74">
        <f>SUM(X32:AA32)</f>
        <v>1000</v>
      </c>
      <c r="M32" s="74">
        <f>SUM(AB32:AE32)</f>
        <v>5000</v>
      </c>
      <c r="N32" s="74">
        <f>SUM(AF32:AI32)</f>
        <v>0</v>
      </c>
      <c r="O32" s="74">
        <f>SUM(AJ32:AM32)</f>
        <v>0</v>
      </c>
      <c r="P32" s="74">
        <f>SUM(AN32:AQ32)</f>
        <v>0</v>
      </c>
      <c r="Q32" s="71">
        <f>YEAR(H32)</f>
        <v>2004</v>
      </c>
      <c r="R32" s="64">
        <v>1280</v>
      </c>
      <c r="S32" s="97"/>
      <c r="T32" s="102"/>
      <c r="U32" s="103"/>
      <c r="V32" s="104"/>
      <c r="W32" s="97"/>
      <c r="X32" s="102"/>
      <c r="Y32" s="104"/>
      <c r="Z32" s="104">
        <v>1000</v>
      </c>
      <c r="AA32" s="97"/>
      <c r="AB32" s="102"/>
      <c r="AC32" s="104">
        <v>1000</v>
      </c>
      <c r="AD32" s="104">
        <f>MIN(IF(($AT$2-AT32)*1000&lt;0,0,($AT$2-AT32)*1000),5000)</f>
        <v>4000</v>
      </c>
      <c r="AE32" s="97"/>
      <c r="AF32" s="102"/>
      <c r="AG32" s="104"/>
      <c r="AH32" s="104">
        <f>MIN(IF(($AU$2-AU32)*1000&lt;0,0,($AU$2-AU32)*1000),5000)</f>
        <v>0</v>
      </c>
      <c r="AI32" s="97"/>
      <c r="AJ32" s="102"/>
      <c r="AK32" s="104"/>
      <c r="AL32" s="104">
        <f>MIN(IF(($AV$2-AV32)*1000&lt;0,0,($AV$2-AV32)*1000),5000)</f>
        <v>0</v>
      </c>
      <c r="AM32" s="97"/>
      <c r="AN32" s="102"/>
      <c r="AO32" s="104"/>
      <c r="AP32" s="104"/>
      <c r="AQ32" s="97"/>
      <c r="AR32" s="74">
        <f>SUM(J32:P32)</f>
        <v>9284</v>
      </c>
      <c r="AT32" s="2">
        <v>9</v>
      </c>
      <c r="AU32" s="2">
        <v>4</v>
      </c>
      <c r="AV32" s="2">
        <v>4</v>
      </c>
    </row>
    <row r="33" spans="1:48" ht="20.149999999999999" customHeight="1" x14ac:dyDescent="0.35">
      <c r="A33" s="93"/>
      <c r="B33" s="35">
        <v>31</v>
      </c>
      <c r="C33" s="65" t="s">
        <v>13</v>
      </c>
      <c r="D33" s="62" t="s">
        <v>80</v>
      </c>
      <c r="E33" s="62" t="s">
        <v>79</v>
      </c>
      <c r="F33" s="62" t="s">
        <v>136</v>
      </c>
      <c r="G33" s="62" t="s">
        <v>135</v>
      </c>
      <c r="H33" s="63">
        <v>31959</v>
      </c>
      <c r="I33" s="81" t="str">
        <f>IF(OR(IFERROR(SEARCH("defender",G33),0)&gt;0,IFERROR(SEARCH("anibal",G33),0)&gt;0),"defender / anibal","serie / santana")</f>
        <v>serie / santana</v>
      </c>
      <c r="J33" s="74">
        <f>SUM(Q33:S33)</f>
        <v>2947</v>
      </c>
      <c r="K33" s="74">
        <f>SUM(T33:W33)</f>
        <v>1000</v>
      </c>
      <c r="L33" s="74">
        <f>SUM(X33:AA33)</f>
        <v>0</v>
      </c>
      <c r="M33" s="74">
        <f>SUM(AB33:AE33)</f>
        <v>5000</v>
      </c>
      <c r="N33" s="74">
        <f>SUM(AF33:AI33)</f>
        <v>0</v>
      </c>
      <c r="O33" s="74">
        <f>SUM(AJ33:AM33)</f>
        <v>2300</v>
      </c>
      <c r="P33" s="74">
        <f>SUM(AN33:AQ33)</f>
        <v>0</v>
      </c>
      <c r="Q33" s="71">
        <f>YEAR(H33)</f>
        <v>1987</v>
      </c>
      <c r="R33" s="64">
        <v>960</v>
      </c>
      <c r="S33" s="97"/>
      <c r="T33" s="102"/>
      <c r="U33" s="103"/>
      <c r="V33" s="104">
        <v>1000</v>
      </c>
      <c r="W33" s="97"/>
      <c r="X33" s="102"/>
      <c r="Y33" s="104"/>
      <c r="Z33" s="104"/>
      <c r="AA33" s="97"/>
      <c r="AB33" s="102"/>
      <c r="AC33" s="104">
        <v>3000</v>
      </c>
      <c r="AD33" s="104">
        <f>MIN(IF(($AT$2-AT33)*1000&lt;0,0,($AT$2-AT33)*1000),5000)</f>
        <v>2000</v>
      </c>
      <c r="AE33" s="97"/>
      <c r="AF33" s="102"/>
      <c r="AG33" s="104"/>
      <c r="AH33" s="104">
        <f>MIN(IF(($AU$2-AU33)*1000&lt;0,0,($AU$2-AU33)*1000),5000)</f>
        <v>0</v>
      </c>
      <c r="AI33" s="97"/>
      <c r="AJ33" s="102">
        <v>800</v>
      </c>
      <c r="AK33" s="104">
        <v>1500</v>
      </c>
      <c r="AL33" s="104">
        <f>MIN(IF(($AV$2-AV33)*1000&lt;0,0,($AV$2-AV33)*1000),5000)</f>
        <v>0</v>
      </c>
      <c r="AM33" s="97"/>
      <c r="AN33" s="102"/>
      <c r="AO33" s="104"/>
      <c r="AP33" s="104"/>
      <c r="AQ33" s="97"/>
      <c r="AR33" s="74">
        <f>SUM(J33:P33)</f>
        <v>11247</v>
      </c>
      <c r="AT33" s="2">
        <v>11</v>
      </c>
      <c r="AU33" s="2">
        <v>4</v>
      </c>
      <c r="AV33" s="2">
        <v>4</v>
      </c>
    </row>
    <row r="34" spans="1:48" ht="20.149999999999999" customHeight="1" thickBot="1" x14ac:dyDescent="0.4">
      <c r="A34" s="93"/>
      <c r="B34" s="36">
        <v>62</v>
      </c>
      <c r="C34" s="65" t="s">
        <v>33</v>
      </c>
      <c r="D34" s="62" t="s">
        <v>71</v>
      </c>
      <c r="E34" s="62" t="s">
        <v>70</v>
      </c>
      <c r="F34" s="62" t="s">
        <v>120</v>
      </c>
      <c r="G34" s="62" t="s">
        <v>119</v>
      </c>
      <c r="H34" s="63">
        <v>30266</v>
      </c>
      <c r="I34" s="81" t="str">
        <f>IF(OR(IFERROR(SEARCH("defender",G34),0)&gt;0,IFERROR(SEARCH("anibal",G34),0)&gt;0),"defender / anibal","serie / santana")</f>
        <v>serie / santana</v>
      </c>
      <c r="J34" s="74">
        <f>SUM(Q34:S34)</f>
        <v>2612</v>
      </c>
      <c r="K34" s="74">
        <f>SUM(T34:W34)</f>
        <v>2000</v>
      </c>
      <c r="L34" s="74">
        <f>SUM(X34:AA34)</f>
        <v>1000</v>
      </c>
      <c r="M34" s="74">
        <f>SUM(AB34:AE34)</f>
        <v>4050</v>
      </c>
      <c r="N34" s="74">
        <f>SUM(AF34:AI34)</f>
        <v>1000</v>
      </c>
      <c r="O34" s="74">
        <f>SUM(AJ34:AM34)</f>
        <v>1000</v>
      </c>
      <c r="P34" s="74">
        <f>SUM(AN34:AQ34)</f>
        <v>0</v>
      </c>
      <c r="Q34" s="71">
        <f>YEAR(H34)</f>
        <v>1982</v>
      </c>
      <c r="R34" s="64">
        <v>630</v>
      </c>
      <c r="S34" s="97"/>
      <c r="T34" s="102"/>
      <c r="U34" s="103"/>
      <c r="V34" s="104">
        <v>2000</v>
      </c>
      <c r="W34" s="97"/>
      <c r="X34" s="102"/>
      <c r="Y34" s="104"/>
      <c r="Z34" s="104">
        <v>1000</v>
      </c>
      <c r="AA34" s="97"/>
      <c r="AB34" s="102"/>
      <c r="AC34" s="104">
        <f>250+300+1500</f>
        <v>2050</v>
      </c>
      <c r="AD34" s="104">
        <f>MIN(IF(($AT$2-AT34)*1000&lt;0,0,($AT$2-AT34)*1000),5000)</f>
        <v>2000</v>
      </c>
      <c r="AE34" s="97"/>
      <c r="AF34" s="102"/>
      <c r="AG34" s="104"/>
      <c r="AH34" s="104">
        <f>MIN(IF(($AU$2-AU34)*1000&lt;0,0,($AU$2-AU34)*1000),5000)</f>
        <v>1000</v>
      </c>
      <c r="AI34" s="97"/>
      <c r="AJ34" s="102"/>
      <c r="AK34" s="104"/>
      <c r="AL34" s="104">
        <f>MIN(IF(($AV$2-AV34)*1000&lt;0,0,($AV$2-AV34)*1000),5000)</f>
        <v>1000</v>
      </c>
      <c r="AM34" s="97"/>
      <c r="AN34" s="102"/>
      <c r="AO34" s="104"/>
      <c r="AP34" s="104"/>
      <c r="AQ34" s="97"/>
      <c r="AR34" s="74">
        <f>SUM(J34:P34)</f>
        <v>11662</v>
      </c>
      <c r="AT34" s="2">
        <v>11</v>
      </c>
      <c r="AU34" s="2">
        <v>3</v>
      </c>
      <c r="AV34" s="2">
        <v>3</v>
      </c>
    </row>
    <row r="35" spans="1:48" ht="20.149999999999999" customHeight="1" thickBot="1" x14ac:dyDescent="0.4">
      <c r="A35" s="93"/>
      <c r="B35" s="37">
        <v>43</v>
      </c>
      <c r="C35" s="65" t="s">
        <v>20</v>
      </c>
      <c r="D35" s="62" t="s">
        <v>71</v>
      </c>
      <c r="E35" s="62" t="s">
        <v>79</v>
      </c>
      <c r="F35" s="62" t="s">
        <v>152</v>
      </c>
      <c r="G35" s="62" t="s">
        <v>151</v>
      </c>
      <c r="H35" s="63">
        <v>32066</v>
      </c>
      <c r="I35" s="81" t="str">
        <f>IF(OR(IFERROR(SEARCH("defender",G35),0)&gt;0,IFERROR(SEARCH("anibal",G35),0)&gt;0),"defender / anibal","serie / santana")</f>
        <v>serie / santana</v>
      </c>
      <c r="J35" s="74">
        <f>SUM(Q35:S35)</f>
        <v>2657</v>
      </c>
      <c r="K35" s="74">
        <f>SUM(T35:W35)</f>
        <v>1000</v>
      </c>
      <c r="L35" s="74">
        <f>SUM(X35:AA35)</f>
        <v>4100</v>
      </c>
      <c r="M35" s="74">
        <f>SUM(AB35:AE35)</f>
        <v>5000</v>
      </c>
      <c r="N35" s="74">
        <f>SUM(AF35:AI35)</f>
        <v>0</v>
      </c>
      <c r="O35" s="74">
        <f>SUM(AJ35:AM35)</f>
        <v>1000</v>
      </c>
      <c r="P35" s="74">
        <f>SUM(AN35:AQ35)</f>
        <v>0</v>
      </c>
      <c r="Q35" s="71">
        <f>YEAR(H35)</f>
        <v>1987</v>
      </c>
      <c r="R35" s="64">
        <v>670</v>
      </c>
      <c r="S35" s="97"/>
      <c r="T35" s="102"/>
      <c r="U35" s="103"/>
      <c r="V35" s="104">
        <v>1000</v>
      </c>
      <c r="W35" s="97"/>
      <c r="X35" s="102"/>
      <c r="Y35" s="104">
        <v>100</v>
      </c>
      <c r="Z35" s="104">
        <v>4000</v>
      </c>
      <c r="AA35" s="97"/>
      <c r="AB35" s="102"/>
      <c r="AC35" s="104">
        <f>1500+1500+1500</f>
        <v>4500</v>
      </c>
      <c r="AD35" s="104">
        <v>500</v>
      </c>
      <c r="AE35" s="97"/>
      <c r="AF35" s="102"/>
      <c r="AG35" s="104"/>
      <c r="AH35" s="104">
        <f>MIN(IF(($AU$2-AU35)*1000&lt;0,0,($AU$2-AU35)*1000),5000)</f>
        <v>0</v>
      </c>
      <c r="AI35" s="97"/>
      <c r="AJ35" s="102"/>
      <c r="AK35" s="104"/>
      <c r="AL35" s="104">
        <f>MIN(IF(($AV$2-AV35)*1000&lt;0,0,($AV$2-AV35)*1000),5000)</f>
        <v>1000</v>
      </c>
      <c r="AM35" s="97"/>
      <c r="AN35" s="102"/>
      <c r="AO35" s="104"/>
      <c r="AP35" s="104"/>
      <c r="AQ35" s="97"/>
      <c r="AR35" s="74">
        <f>SUM(J35:P35)</f>
        <v>13757</v>
      </c>
      <c r="AU35" s="2">
        <v>4</v>
      </c>
      <c r="AV35" s="2">
        <v>3</v>
      </c>
    </row>
    <row r="36" spans="1:48" ht="20.149999999999999" customHeight="1" thickBot="1" x14ac:dyDescent="0.4">
      <c r="A36" s="94"/>
      <c r="B36" s="35">
        <v>56</v>
      </c>
      <c r="C36" s="65" t="s">
        <v>29</v>
      </c>
      <c r="D36" s="62" t="s">
        <v>63</v>
      </c>
      <c r="E36" s="62" t="s">
        <v>70</v>
      </c>
      <c r="F36" s="62" t="s">
        <v>178</v>
      </c>
      <c r="G36" s="62" t="s">
        <v>177</v>
      </c>
      <c r="H36" s="63">
        <v>25479</v>
      </c>
      <c r="I36" s="81" t="str">
        <f>IF(OR(IFERROR(SEARCH("defender",G36),0)&gt;0,IFERROR(SEARCH("anibal",G36),0)&gt;0),"defender / amibal","serie / santana")</f>
        <v>serie / santana</v>
      </c>
      <c r="J36" s="74">
        <f>SUM(Q36:S36)</f>
        <v>2599</v>
      </c>
      <c r="K36" s="74">
        <f>SUM(T36:W36)</f>
        <v>0</v>
      </c>
      <c r="L36" s="74">
        <f>SUM(X36:AA36)</f>
        <v>5000</v>
      </c>
      <c r="M36" s="74">
        <f>SUM(AB36:AE36)</f>
        <v>5000</v>
      </c>
      <c r="N36" s="74">
        <f>SUM(AF36:AI36)</f>
        <v>5000</v>
      </c>
      <c r="O36" s="74">
        <f>SUM(AJ36:AM36)</f>
        <v>4000</v>
      </c>
      <c r="P36" s="74">
        <f>SUM(AN36:AQ36)</f>
        <v>0</v>
      </c>
      <c r="Q36" s="71">
        <f>YEAR(H36)</f>
        <v>1969</v>
      </c>
      <c r="R36" s="64">
        <v>630</v>
      </c>
      <c r="S36" s="97"/>
      <c r="T36" s="102"/>
      <c r="U36" s="103"/>
      <c r="V36" s="104"/>
      <c r="W36" s="97"/>
      <c r="X36" s="102"/>
      <c r="Y36" s="104"/>
      <c r="Z36" s="104"/>
      <c r="AA36" s="97">
        <v>5000</v>
      </c>
      <c r="AB36" s="102"/>
      <c r="AC36" s="104"/>
      <c r="AD36" s="104"/>
      <c r="AE36" s="97">
        <v>5000</v>
      </c>
      <c r="AF36" s="102"/>
      <c r="AG36" s="104"/>
      <c r="AH36" s="104">
        <f>MIN(IF(($AU$2-AU36)*1000&lt;0,0,($AU$2-AU36)*1000),5000)</f>
        <v>0</v>
      </c>
      <c r="AI36" s="97">
        <v>5000</v>
      </c>
      <c r="AJ36" s="102"/>
      <c r="AK36" s="104"/>
      <c r="AL36" s="104">
        <f>MIN(IF(($AV$2-AV36)*1000&lt;0,0,($AV$2-AV36)*1000),5000)</f>
        <v>4000</v>
      </c>
      <c r="AM36" s="97"/>
      <c r="AN36" s="102"/>
      <c r="AO36" s="104"/>
      <c r="AP36" s="104"/>
      <c r="AQ36" s="97"/>
      <c r="AR36" s="74">
        <f>SUM(J36:P36)</f>
        <v>21599</v>
      </c>
      <c r="AU36" s="2">
        <v>4</v>
      </c>
      <c r="AV36" s="2">
        <v>0</v>
      </c>
    </row>
    <row r="37" spans="1:48" ht="20.149999999999999" customHeight="1" thickBot="1" x14ac:dyDescent="0.4">
      <c r="A37" s="92" t="s">
        <v>210</v>
      </c>
      <c r="B37" s="36">
        <v>98</v>
      </c>
      <c r="C37" s="65" t="s">
        <v>57</v>
      </c>
      <c r="D37" s="62" t="s">
        <v>63</v>
      </c>
      <c r="E37" s="62" t="s">
        <v>75</v>
      </c>
      <c r="F37" s="62" t="s">
        <v>188</v>
      </c>
      <c r="G37" s="62" t="s">
        <v>187</v>
      </c>
      <c r="H37" s="63">
        <v>37245</v>
      </c>
      <c r="I37" s="81" t="str">
        <f>IF(OR(IFERROR(SEARCH("defender",G37),0)&gt;0,IFERROR(SEARCH("anibal",G37),0)&gt;0),"defender / anibal","serie / santana")</f>
        <v>defender / anibal</v>
      </c>
      <c r="J37" s="74">
        <f>SUM(Q37:S37)</f>
        <v>3221</v>
      </c>
      <c r="K37" s="74">
        <f>SUM(T37:W37)</f>
        <v>0</v>
      </c>
      <c r="L37" s="74">
        <f>SUM(X37:AA37)</f>
        <v>0</v>
      </c>
      <c r="M37" s="74">
        <f>SUM(AB37:AE37)</f>
        <v>0</v>
      </c>
      <c r="N37" s="74">
        <f>SUM(AF37:AI37)</f>
        <v>0</v>
      </c>
      <c r="O37" s="74">
        <f>SUM(AJ37:AM37)</f>
        <v>0</v>
      </c>
      <c r="P37" s="74">
        <f>SUM(AN37:AQ37)</f>
        <v>0</v>
      </c>
      <c r="Q37" s="71">
        <f>YEAR(H37)</f>
        <v>2001</v>
      </c>
      <c r="R37" s="64">
        <v>1220</v>
      </c>
      <c r="S37" s="97"/>
      <c r="T37" s="102"/>
      <c r="U37" s="103"/>
      <c r="V37" s="104"/>
      <c r="W37" s="97"/>
      <c r="X37" s="102"/>
      <c r="Y37" s="104"/>
      <c r="Z37" s="104"/>
      <c r="AA37" s="97"/>
      <c r="AB37" s="102"/>
      <c r="AC37" s="104"/>
      <c r="AD37" s="104">
        <f>MIN(IF(($AT$2-AT37)*1000&lt;0,0,($AT$2-AT37)*1000),5000)</f>
        <v>0</v>
      </c>
      <c r="AE37" s="97"/>
      <c r="AF37" s="102"/>
      <c r="AG37" s="104"/>
      <c r="AH37" s="104">
        <f>MIN(IF(($AU$2-AU37)*1000&lt;0,0,($AU$2-AU37)*1000),5000)</f>
        <v>0</v>
      </c>
      <c r="AI37" s="97"/>
      <c r="AJ37" s="102"/>
      <c r="AK37" s="104"/>
      <c r="AL37" s="104">
        <f>MIN(IF(($AV$2-AV37)*1000&lt;0,0,($AV$2-AV37)*1000),5000)</f>
        <v>0</v>
      </c>
      <c r="AM37" s="97"/>
      <c r="AN37" s="102"/>
      <c r="AO37" s="104"/>
      <c r="AP37" s="104"/>
      <c r="AQ37" s="97"/>
      <c r="AR37" s="74">
        <f>SUM(J37:P37)</f>
        <v>3221</v>
      </c>
      <c r="AT37" s="2">
        <v>13</v>
      </c>
      <c r="AU37" s="2">
        <v>4</v>
      </c>
      <c r="AV37" s="2">
        <v>4</v>
      </c>
    </row>
    <row r="38" spans="1:48" ht="20.149999999999999" customHeight="1" thickBot="1" x14ac:dyDescent="0.4">
      <c r="A38" s="93"/>
      <c r="B38" s="37">
        <v>80</v>
      </c>
      <c r="C38" s="65" t="s">
        <v>48</v>
      </c>
      <c r="D38" s="62" t="s">
        <v>63</v>
      </c>
      <c r="E38" s="62" t="s">
        <v>140</v>
      </c>
      <c r="F38" s="62" t="s">
        <v>143</v>
      </c>
      <c r="G38" s="62" t="s">
        <v>142</v>
      </c>
      <c r="H38" s="63">
        <v>37330</v>
      </c>
      <c r="I38" s="81" t="str">
        <f>IF(OR(IFERROR(SEARCH("defender",G38),0)&gt;0,IFERROR(SEARCH("anibal",G38),0)&gt;0),"defender / anibal","serie / santana")</f>
        <v>defender / anibal</v>
      </c>
      <c r="J38" s="74">
        <f>SUM(Q38:S38)</f>
        <v>3222</v>
      </c>
      <c r="K38" s="74">
        <f>SUM(T38:W38)</f>
        <v>0</v>
      </c>
      <c r="L38" s="74">
        <f>SUM(X38:AA38)</f>
        <v>1000</v>
      </c>
      <c r="M38" s="74">
        <f>SUM(AB38:AE38)</f>
        <v>0</v>
      </c>
      <c r="N38" s="74">
        <f>SUM(AF38:AI38)</f>
        <v>0</v>
      </c>
      <c r="O38" s="74">
        <f>SUM(AJ38:AM38)</f>
        <v>0</v>
      </c>
      <c r="P38" s="74">
        <f>SUM(AN38:AQ38)</f>
        <v>0</v>
      </c>
      <c r="Q38" s="71">
        <f>YEAR(H38)</f>
        <v>2002</v>
      </c>
      <c r="R38" s="64">
        <v>1220</v>
      </c>
      <c r="S38" s="97"/>
      <c r="T38" s="102"/>
      <c r="U38" s="103"/>
      <c r="V38" s="104"/>
      <c r="W38" s="97"/>
      <c r="X38" s="102"/>
      <c r="Y38" s="104"/>
      <c r="Z38" s="104">
        <v>1000</v>
      </c>
      <c r="AA38" s="97"/>
      <c r="AB38" s="102"/>
      <c r="AC38" s="104"/>
      <c r="AD38" s="104">
        <f>MIN(IF(($AT$2-AT38)*1000&lt;0,0,($AT$2-AT38)*1000),5000)</f>
        <v>0</v>
      </c>
      <c r="AE38" s="97"/>
      <c r="AF38" s="102"/>
      <c r="AG38" s="104"/>
      <c r="AH38" s="104">
        <f>MIN(IF(($AU$2-AU38)*1000&lt;0,0,($AU$2-AU38)*1000),5000)</f>
        <v>0</v>
      </c>
      <c r="AI38" s="97"/>
      <c r="AJ38" s="102"/>
      <c r="AK38" s="104"/>
      <c r="AL38" s="104">
        <f>MIN(IF(($AV$2-AV38)*1000&lt;0,0,($AV$2-AV38)*1000),5000)</f>
        <v>0</v>
      </c>
      <c r="AM38" s="97"/>
      <c r="AN38" s="102"/>
      <c r="AO38" s="104"/>
      <c r="AP38" s="104"/>
      <c r="AQ38" s="97"/>
      <c r="AR38" s="74">
        <f>SUM(J38:P38)</f>
        <v>4222</v>
      </c>
      <c r="AT38" s="2">
        <v>13</v>
      </c>
      <c r="AU38" s="2">
        <v>4</v>
      </c>
      <c r="AV38" s="2">
        <v>4</v>
      </c>
    </row>
    <row r="39" spans="1:48" ht="20.149999999999999" customHeight="1" x14ac:dyDescent="0.35">
      <c r="A39" s="93"/>
      <c r="B39" s="35">
        <v>94</v>
      </c>
      <c r="C39" s="65" t="s">
        <v>55</v>
      </c>
      <c r="D39" s="62" t="s">
        <v>63</v>
      </c>
      <c r="E39" s="62" t="s">
        <v>75</v>
      </c>
      <c r="F39" s="62" t="s">
        <v>122</v>
      </c>
      <c r="G39" s="62" t="s">
        <v>121</v>
      </c>
      <c r="H39" s="63">
        <v>42031</v>
      </c>
      <c r="I39" s="81" t="str">
        <f>IF(OR(IFERROR(SEARCH("defender",G39),0)&gt;0,IFERROR(SEARCH("anibal",G39),0)&gt;0),"defender / anibal","serie / santana")</f>
        <v>defender / anibal</v>
      </c>
      <c r="J39" s="74">
        <f>SUM(Q39:S39)</f>
        <v>3235</v>
      </c>
      <c r="K39" s="74">
        <f>SUM(T39:W39)</f>
        <v>1000</v>
      </c>
      <c r="L39" s="74">
        <f>SUM(X39:AA39)</f>
        <v>0</v>
      </c>
      <c r="M39" s="74">
        <f>SUM(AB39:AE39)</f>
        <v>0</v>
      </c>
      <c r="N39" s="74">
        <f>SUM(AF39:AI39)</f>
        <v>0</v>
      </c>
      <c r="O39" s="74">
        <f>SUM(AJ39:AM39)</f>
        <v>0</v>
      </c>
      <c r="P39" s="74">
        <f>SUM(AN39:AQ39)</f>
        <v>0</v>
      </c>
      <c r="Q39" s="71">
        <f>YEAR(H39)</f>
        <v>2015</v>
      </c>
      <c r="R39" s="108">
        <v>1220</v>
      </c>
      <c r="S39" s="97"/>
      <c r="T39" s="102"/>
      <c r="U39" s="103"/>
      <c r="V39" s="104">
        <v>1000</v>
      </c>
      <c r="W39" s="97"/>
      <c r="X39" s="102"/>
      <c r="Y39" s="104"/>
      <c r="Z39" s="104"/>
      <c r="AA39" s="97"/>
      <c r="AB39" s="102"/>
      <c r="AC39" s="104"/>
      <c r="AD39" s="104">
        <f>MIN(IF(($AT$2-AT39)*1000&lt;0,0,($AT$2-AT39)*1000),5000)</f>
        <v>0</v>
      </c>
      <c r="AE39" s="97"/>
      <c r="AF39" s="102"/>
      <c r="AG39" s="104"/>
      <c r="AH39" s="104">
        <f>MIN(IF(($AU$2-AU39)*1000&lt;0,0,($AU$2-AU39)*1000),5000)</f>
        <v>0</v>
      </c>
      <c r="AI39" s="97"/>
      <c r="AJ39" s="102"/>
      <c r="AK39" s="104"/>
      <c r="AL39" s="104">
        <f>MIN(IF(($AV$2-AV39)*1000&lt;0,0,($AV$2-AV39)*1000),5000)</f>
        <v>0</v>
      </c>
      <c r="AM39" s="97"/>
      <c r="AN39" s="102"/>
      <c r="AO39" s="104"/>
      <c r="AP39" s="104"/>
      <c r="AQ39" s="97"/>
      <c r="AR39" s="74">
        <f>SUM(J39:P39)</f>
        <v>4235</v>
      </c>
      <c r="AT39" s="2">
        <v>13</v>
      </c>
      <c r="AU39" s="2">
        <v>4</v>
      </c>
      <c r="AV39" s="2">
        <v>4</v>
      </c>
    </row>
    <row r="40" spans="1:48" ht="20.149999999999999" customHeight="1" thickBot="1" x14ac:dyDescent="0.4">
      <c r="A40" s="93"/>
      <c r="B40" s="36">
        <v>92</v>
      </c>
      <c r="C40" s="65" t="s">
        <v>54</v>
      </c>
      <c r="D40" s="62" t="s">
        <v>63</v>
      </c>
      <c r="E40" s="62" t="s">
        <v>75</v>
      </c>
      <c r="F40" s="62" t="s">
        <v>127</v>
      </c>
      <c r="G40" s="62" t="s">
        <v>77</v>
      </c>
      <c r="H40" s="63">
        <v>34759</v>
      </c>
      <c r="I40" s="81" t="str">
        <f>IF(OR(IFERROR(SEARCH("defender",G40),0)&gt;0,IFERROR(SEARCH("anibal",G40),0)&gt;0),"defender / anibal","serie / santana")</f>
        <v>defender / anibal</v>
      </c>
      <c r="J40" s="74">
        <f>SUM(Q40:S40)</f>
        <v>3955</v>
      </c>
      <c r="K40" s="74">
        <f>SUM(T40:W40)</f>
        <v>1000</v>
      </c>
      <c r="L40" s="74">
        <f>SUM(X40:AA40)</f>
        <v>0</v>
      </c>
      <c r="M40" s="74">
        <f>SUM(AB40:AE40)</f>
        <v>0</v>
      </c>
      <c r="N40" s="74">
        <f>SUM(AF40:AI40)</f>
        <v>0</v>
      </c>
      <c r="O40" s="74">
        <f>SUM(AJ40:AM40)</f>
        <v>0</v>
      </c>
      <c r="P40" s="74">
        <f>SUM(AN40:AQ40)</f>
        <v>0</v>
      </c>
      <c r="Q40" s="71">
        <f>YEAR(H40)</f>
        <v>1995</v>
      </c>
      <c r="R40" s="108">
        <v>1960</v>
      </c>
      <c r="S40" s="97"/>
      <c r="T40" s="102"/>
      <c r="U40" s="103"/>
      <c r="V40" s="104">
        <v>1000</v>
      </c>
      <c r="W40" s="97"/>
      <c r="X40" s="102"/>
      <c r="Y40" s="104"/>
      <c r="Z40" s="104"/>
      <c r="AA40" s="97"/>
      <c r="AB40" s="102"/>
      <c r="AC40" s="104"/>
      <c r="AD40" s="104">
        <f>MIN(IF(($AT$2-AT40)*1000&lt;0,0,($AT$2-AT40)*1000),5000)</f>
        <v>0</v>
      </c>
      <c r="AE40" s="97"/>
      <c r="AF40" s="102"/>
      <c r="AG40" s="104"/>
      <c r="AH40" s="104">
        <f>MIN(IF(($AU$2-AU40)*1000&lt;0,0,($AU$2-AU40)*1000),5000)</f>
        <v>0</v>
      </c>
      <c r="AI40" s="97"/>
      <c r="AJ40" s="102"/>
      <c r="AK40" s="104"/>
      <c r="AL40" s="104">
        <f>MIN(IF(($AV$2-AV40)*1000&lt;0,0,($AV$2-AV40)*1000),5000)</f>
        <v>0</v>
      </c>
      <c r="AM40" s="97"/>
      <c r="AN40" s="102"/>
      <c r="AO40" s="104"/>
      <c r="AP40" s="104"/>
      <c r="AQ40" s="97"/>
      <c r="AR40" s="74">
        <f>SUM(J40:P40)</f>
        <v>4955</v>
      </c>
      <c r="AT40" s="2">
        <v>13</v>
      </c>
      <c r="AU40" s="2">
        <v>4</v>
      </c>
      <c r="AV40" s="2">
        <v>4</v>
      </c>
    </row>
    <row r="41" spans="1:48" ht="20.149999999999999" customHeight="1" thickBot="1" x14ac:dyDescent="0.4">
      <c r="A41" s="93"/>
      <c r="B41" s="37">
        <v>52</v>
      </c>
      <c r="C41" s="65" t="s">
        <v>26</v>
      </c>
      <c r="D41" s="62" t="s">
        <v>63</v>
      </c>
      <c r="E41" s="62" t="s">
        <v>75</v>
      </c>
      <c r="F41" s="62" t="s">
        <v>108</v>
      </c>
      <c r="G41" s="62" t="s">
        <v>77</v>
      </c>
      <c r="H41" s="63">
        <v>32161</v>
      </c>
      <c r="I41" s="81" t="str">
        <f>IF(OR(IFERROR(SEARCH("defender",G41),0)&gt;0,IFERROR(SEARCH("anibal",G41),0)&gt;0),"defender / anibal","serie / santana")</f>
        <v>defender / anibal</v>
      </c>
      <c r="J41" s="74">
        <f>SUM(Q41:S41)</f>
        <v>3208</v>
      </c>
      <c r="K41" s="74">
        <f>SUM(T41:W41)</f>
        <v>0</v>
      </c>
      <c r="L41" s="74">
        <f>SUM(X41:AA41)</f>
        <v>1000</v>
      </c>
      <c r="M41" s="74">
        <f>SUM(AB41:AE41)</f>
        <v>1000</v>
      </c>
      <c r="N41" s="74">
        <f>SUM(AF41:AI41)</f>
        <v>0</v>
      </c>
      <c r="O41" s="74">
        <f>SUM(AJ41:AM41)</f>
        <v>0</v>
      </c>
      <c r="P41" s="74">
        <f>SUM(AN41:AQ41)</f>
        <v>0</v>
      </c>
      <c r="Q41" s="71">
        <f>YEAR(H41)</f>
        <v>1988</v>
      </c>
      <c r="R41" s="64">
        <v>1220</v>
      </c>
      <c r="S41" s="97"/>
      <c r="T41" s="102"/>
      <c r="U41" s="103"/>
      <c r="V41" s="104"/>
      <c r="W41" s="97"/>
      <c r="X41" s="102"/>
      <c r="Y41" s="104"/>
      <c r="Z41" s="104">
        <v>1000</v>
      </c>
      <c r="AA41" s="97"/>
      <c r="AB41" s="102"/>
      <c r="AC41" s="104"/>
      <c r="AD41" s="104">
        <f>MIN(IF(($AT$2-AT41)*1000&lt;0,0,($AT$2-AT41)*1000),5000)</f>
        <v>1000</v>
      </c>
      <c r="AE41" s="97"/>
      <c r="AF41" s="102"/>
      <c r="AG41" s="104"/>
      <c r="AH41" s="104">
        <f>MIN(IF(($AU$2-AU41)*1000&lt;0,0,($AU$2-AU41)*1000),5000)</f>
        <v>0</v>
      </c>
      <c r="AI41" s="97"/>
      <c r="AJ41" s="102"/>
      <c r="AK41" s="104"/>
      <c r="AL41" s="104">
        <f>MIN(IF(($AV$2-AV41)*1000&lt;0,0,($AV$2-AV41)*1000),5000)</f>
        <v>0</v>
      </c>
      <c r="AM41" s="97"/>
      <c r="AN41" s="102"/>
      <c r="AO41" s="104"/>
      <c r="AP41" s="104"/>
      <c r="AQ41" s="97"/>
      <c r="AR41" s="74">
        <f>SUM(J41:P41)</f>
        <v>5208</v>
      </c>
      <c r="AT41" s="2">
        <v>12</v>
      </c>
      <c r="AU41" s="2">
        <v>4</v>
      </c>
      <c r="AV41" s="2">
        <v>4</v>
      </c>
    </row>
    <row r="42" spans="1:48" ht="20.149999999999999" customHeight="1" x14ac:dyDescent="0.35">
      <c r="A42" s="93"/>
      <c r="B42" s="35">
        <v>32</v>
      </c>
      <c r="C42" s="65" t="s">
        <v>14</v>
      </c>
      <c r="D42" s="62" t="s">
        <v>63</v>
      </c>
      <c r="E42" s="62" t="s">
        <v>85</v>
      </c>
      <c r="F42" s="62" t="s">
        <v>92</v>
      </c>
      <c r="G42" s="62" t="s">
        <v>91</v>
      </c>
      <c r="H42" s="63">
        <v>36980</v>
      </c>
      <c r="I42" s="81" t="str">
        <f>IF(OR(IFERROR(SEARCH("defender",G42),0)&gt;0,IFERROR(SEARCH("anibal",G42),0)&gt;0),"defender / anibal","serie / santana")</f>
        <v>defender / anibal</v>
      </c>
      <c r="J42" s="74">
        <f>SUM(Q42:S42)</f>
        <v>3221</v>
      </c>
      <c r="K42" s="74">
        <f>SUM(T42:W42)</f>
        <v>0</v>
      </c>
      <c r="L42" s="74">
        <f>SUM(X42:AA42)</f>
        <v>0</v>
      </c>
      <c r="M42" s="74">
        <f>SUM(AB42:AE42)</f>
        <v>2000</v>
      </c>
      <c r="N42" s="74">
        <f>SUM(AF42:AI42)</f>
        <v>0</v>
      </c>
      <c r="O42" s="74">
        <f>SUM(AJ42:AM42)</f>
        <v>0</v>
      </c>
      <c r="P42" s="74">
        <f>SUM(AN42:AQ42)</f>
        <v>0</v>
      </c>
      <c r="Q42" s="71">
        <f>YEAR(H42)</f>
        <v>2001</v>
      </c>
      <c r="R42" s="64">
        <v>1220</v>
      </c>
      <c r="S42" s="97"/>
      <c r="T42" s="102"/>
      <c r="U42" s="103"/>
      <c r="V42" s="104"/>
      <c r="W42" s="97"/>
      <c r="X42" s="102"/>
      <c r="Y42" s="104"/>
      <c r="Z42" s="104"/>
      <c r="AA42" s="97"/>
      <c r="AB42" s="102"/>
      <c r="AC42" s="104">
        <v>2000</v>
      </c>
      <c r="AD42" s="104">
        <f>MIN(IF(($AT$2-AT42)*1000&lt;0,0,($AT$2-AT42)*1000),5000)</f>
        <v>0</v>
      </c>
      <c r="AE42" s="97"/>
      <c r="AF42" s="102"/>
      <c r="AG42" s="104"/>
      <c r="AH42" s="104">
        <f>MIN(IF(($AU$2-AU42)*1000&lt;0,0,($AU$2-AU42)*1000),5000)</f>
        <v>0</v>
      </c>
      <c r="AI42" s="97"/>
      <c r="AJ42" s="102"/>
      <c r="AK42" s="104"/>
      <c r="AL42" s="104">
        <f>MIN(IF(($AV$2-AV42)*1000&lt;0,0,($AV$2-AV42)*1000),5000)</f>
        <v>0</v>
      </c>
      <c r="AM42" s="97"/>
      <c r="AN42" s="102"/>
      <c r="AO42" s="104"/>
      <c r="AP42" s="104"/>
      <c r="AQ42" s="97"/>
      <c r="AR42" s="74">
        <f>SUM(J42:P42)</f>
        <v>5221</v>
      </c>
      <c r="AT42" s="2">
        <v>13</v>
      </c>
      <c r="AU42" s="2">
        <v>4</v>
      </c>
      <c r="AV42" s="2">
        <v>4</v>
      </c>
    </row>
    <row r="43" spans="1:48" ht="20.149999999999999" customHeight="1" x14ac:dyDescent="0.35">
      <c r="A43" s="93"/>
      <c r="B43" s="95">
        <v>14</v>
      </c>
      <c r="C43" s="65" t="s">
        <v>3</v>
      </c>
      <c r="D43" s="62" t="s">
        <v>76</v>
      </c>
      <c r="E43" s="62" t="s">
        <v>87</v>
      </c>
      <c r="F43" s="62" t="s">
        <v>88</v>
      </c>
      <c r="G43" s="62" t="s">
        <v>86</v>
      </c>
      <c r="H43" s="63">
        <v>36566</v>
      </c>
      <c r="I43" s="81" t="str">
        <f>IF(OR(IFERROR(SEARCH("defender",G43),0)&gt;0,IFERROR(SEARCH("anibal",G43),0)&gt;0),"defender / anibal","serie / santana")</f>
        <v>defender / anibal</v>
      </c>
      <c r="J43" s="74">
        <f>SUM(Q43:S43)</f>
        <v>3220</v>
      </c>
      <c r="K43" s="74">
        <f>SUM(T43:W43)</f>
        <v>0</v>
      </c>
      <c r="L43" s="74">
        <f>SUM(X43:AA43)</f>
        <v>0</v>
      </c>
      <c r="M43" s="74">
        <f>SUM(AB43:AE43)</f>
        <v>3000</v>
      </c>
      <c r="N43" s="74">
        <f>SUM(AF43:AI43)</f>
        <v>0</v>
      </c>
      <c r="O43" s="74">
        <f>SUM(AJ43:AM43)</f>
        <v>0</v>
      </c>
      <c r="P43" s="74">
        <f>SUM(AN43:AQ43)</f>
        <v>0</v>
      </c>
      <c r="Q43" s="71">
        <f>YEAR(H43)</f>
        <v>2000</v>
      </c>
      <c r="R43" s="64">
        <v>1220</v>
      </c>
      <c r="S43" s="97"/>
      <c r="T43" s="102"/>
      <c r="U43" s="103"/>
      <c r="V43" s="104"/>
      <c r="W43" s="97"/>
      <c r="X43" s="102"/>
      <c r="Y43" s="104"/>
      <c r="Z43" s="104"/>
      <c r="AA43" s="97"/>
      <c r="AB43" s="102"/>
      <c r="AC43" s="104">
        <v>2000</v>
      </c>
      <c r="AD43" s="104">
        <f>MIN(IF(($AT$2-AT43)*1000&lt;0,0,($AT$2-AT43)*1000),5000)</f>
        <v>1000</v>
      </c>
      <c r="AE43" s="97"/>
      <c r="AF43" s="102"/>
      <c r="AG43" s="104"/>
      <c r="AH43" s="104">
        <f>MIN(IF(($AU$2-AU43)*1000&lt;0,0,($AU$2-AU43)*1000),5000)</f>
        <v>0</v>
      </c>
      <c r="AI43" s="97"/>
      <c r="AJ43" s="102"/>
      <c r="AK43" s="104"/>
      <c r="AL43" s="104">
        <f>MIN(IF(($AV$2-AV43)*1000&lt;0,0,($AV$2-AV43)*1000),5000)</f>
        <v>0</v>
      </c>
      <c r="AM43" s="97"/>
      <c r="AN43" s="102"/>
      <c r="AO43" s="104"/>
      <c r="AP43" s="104"/>
      <c r="AQ43" s="97"/>
      <c r="AR43" s="74">
        <f>SUM(J43:P43)</f>
        <v>6220</v>
      </c>
      <c r="AT43" s="2">
        <v>12</v>
      </c>
      <c r="AU43" s="2">
        <v>4</v>
      </c>
      <c r="AV43" s="2">
        <v>4</v>
      </c>
    </row>
    <row r="44" spans="1:48" ht="20.149999999999999" customHeight="1" x14ac:dyDescent="0.35">
      <c r="A44" s="93"/>
      <c r="B44" s="95">
        <v>70</v>
      </c>
      <c r="C44" s="65" t="s">
        <v>39</v>
      </c>
      <c r="D44" s="62" t="s">
        <v>63</v>
      </c>
      <c r="E44" s="62" t="s">
        <v>85</v>
      </c>
      <c r="F44" s="62" t="s">
        <v>106</v>
      </c>
      <c r="G44" s="62" t="s">
        <v>64</v>
      </c>
      <c r="H44" s="63">
        <v>37624</v>
      </c>
      <c r="I44" s="81" t="str">
        <f>IF(OR(IFERROR(SEARCH("defender",G44),0)&gt;0,IFERROR(SEARCH("anibal",G44),0)&gt;0),"defender / anibal","serie / santana")</f>
        <v>defender / anibal</v>
      </c>
      <c r="J44" s="74">
        <f>SUM(Q44:S44)</f>
        <v>3223</v>
      </c>
      <c r="K44" s="74">
        <f>SUM(T44:W44)</f>
        <v>0</v>
      </c>
      <c r="L44" s="74">
        <f>SUM(X44:AA44)</f>
        <v>0</v>
      </c>
      <c r="M44" s="74">
        <f>SUM(AB44:AE44)</f>
        <v>3000</v>
      </c>
      <c r="N44" s="74">
        <f>SUM(AF44:AI44)</f>
        <v>0</v>
      </c>
      <c r="O44" s="74">
        <f>SUM(AJ44:AM44)</f>
        <v>0</v>
      </c>
      <c r="P44" s="74">
        <f>SUM(AN44:AQ44)</f>
        <v>0</v>
      </c>
      <c r="Q44" s="71">
        <f>YEAR(H44)</f>
        <v>2003</v>
      </c>
      <c r="R44" s="64">
        <v>1220</v>
      </c>
      <c r="S44" s="97"/>
      <c r="T44" s="102"/>
      <c r="U44" s="103"/>
      <c r="V44" s="104"/>
      <c r="W44" s="97"/>
      <c r="X44" s="102"/>
      <c r="Y44" s="104"/>
      <c r="Z44" s="104"/>
      <c r="AA44" s="97"/>
      <c r="AB44" s="102"/>
      <c r="AC44" s="104">
        <v>2000</v>
      </c>
      <c r="AD44" s="104">
        <f>MIN(IF(($AT$2-AT44)*1000&lt;0,0,($AT$2-AT44)*1000),5000)</f>
        <v>1000</v>
      </c>
      <c r="AE44" s="97"/>
      <c r="AF44" s="102"/>
      <c r="AG44" s="104"/>
      <c r="AH44" s="104">
        <f>MIN(IF(($AU$2-AU44)*1000&lt;0,0,($AU$2-AU44)*1000),5000)</f>
        <v>0</v>
      </c>
      <c r="AI44" s="97"/>
      <c r="AJ44" s="102"/>
      <c r="AK44" s="104"/>
      <c r="AL44" s="104">
        <f>MIN(IF(($AV$2-AV44)*1000&lt;0,0,($AV$2-AV44)*1000),5000)</f>
        <v>0</v>
      </c>
      <c r="AM44" s="97"/>
      <c r="AN44" s="102"/>
      <c r="AO44" s="104"/>
      <c r="AP44" s="104"/>
      <c r="AQ44" s="97"/>
      <c r="AR44" s="74">
        <f>SUM(J44:P44)</f>
        <v>6223</v>
      </c>
      <c r="AT44" s="2">
        <v>12</v>
      </c>
      <c r="AU44" s="2">
        <v>4</v>
      </c>
      <c r="AV44" s="2">
        <v>4</v>
      </c>
    </row>
    <row r="45" spans="1:48" ht="20.149999999999999" customHeight="1" thickBot="1" x14ac:dyDescent="0.4">
      <c r="A45" s="93"/>
      <c r="B45" s="36">
        <v>72</v>
      </c>
      <c r="C45" s="65" t="s">
        <v>41</v>
      </c>
      <c r="D45" s="62" t="s">
        <v>114</v>
      </c>
      <c r="E45" s="62" t="s">
        <v>79</v>
      </c>
      <c r="F45" s="62" t="s">
        <v>138</v>
      </c>
      <c r="G45" s="62" t="s">
        <v>137</v>
      </c>
      <c r="H45" s="63">
        <v>38736</v>
      </c>
      <c r="I45" s="81" t="str">
        <f>IF(OR(IFERROR(SEARCH("defender",G45),0)&gt;0,IFERROR(SEARCH("anibal",G45),0)&gt;0),"defender / anibal","serie / santana")</f>
        <v>defender / anibal</v>
      </c>
      <c r="J45" s="74">
        <f>SUM(Q45:S45)</f>
        <v>3286</v>
      </c>
      <c r="K45" s="74">
        <f>SUM(T45:W45)</f>
        <v>0</v>
      </c>
      <c r="L45" s="74">
        <f>SUM(X45:AA45)</f>
        <v>0</v>
      </c>
      <c r="M45" s="74">
        <f>SUM(AB45:AE45)</f>
        <v>2000</v>
      </c>
      <c r="N45" s="74">
        <f>SUM(AF45:AI45)</f>
        <v>0</v>
      </c>
      <c r="O45" s="74">
        <f>SUM(AJ45:AM45)</f>
        <v>1000</v>
      </c>
      <c r="P45" s="74">
        <f>SUM(AN45:AQ45)</f>
        <v>0</v>
      </c>
      <c r="Q45" s="71">
        <f>YEAR(H45)</f>
        <v>2006</v>
      </c>
      <c r="R45" s="64">
        <v>1280</v>
      </c>
      <c r="S45" s="97"/>
      <c r="T45" s="102"/>
      <c r="U45" s="103"/>
      <c r="V45" s="104"/>
      <c r="W45" s="97"/>
      <c r="X45" s="102"/>
      <c r="Y45" s="104"/>
      <c r="Z45" s="104"/>
      <c r="AA45" s="97"/>
      <c r="AB45" s="102"/>
      <c r="AC45" s="104">
        <v>2000</v>
      </c>
      <c r="AD45" s="104">
        <f>MIN(IF(($AT$2-AT45)*1000&lt;0,0,($AT$2-AT45)*1000),5000)</f>
        <v>0</v>
      </c>
      <c r="AE45" s="97"/>
      <c r="AF45" s="102"/>
      <c r="AG45" s="104"/>
      <c r="AH45" s="104">
        <f>MIN(IF(($AU$2-AU45)*1000&lt;0,0,($AU$2-AU45)*1000),5000)</f>
        <v>0</v>
      </c>
      <c r="AI45" s="97"/>
      <c r="AJ45" s="102"/>
      <c r="AK45" s="104"/>
      <c r="AL45" s="104">
        <f>MIN(IF(($AV$2-AV45)*1000&lt;0,0,($AV$2-AV45)*1000),5000)</f>
        <v>1000</v>
      </c>
      <c r="AM45" s="97"/>
      <c r="AN45" s="102"/>
      <c r="AO45" s="104"/>
      <c r="AP45" s="104"/>
      <c r="AQ45" s="97"/>
      <c r="AR45" s="74">
        <f>SUM(J45:P45)</f>
        <v>6286</v>
      </c>
      <c r="AT45" s="2">
        <v>13</v>
      </c>
      <c r="AU45" s="2">
        <v>4</v>
      </c>
      <c r="AV45" s="2">
        <v>3</v>
      </c>
    </row>
    <row r="46" spans="1:48" ht="20.149999999999999" customHeight="1" thickBot="1" x14ac:dyDescent="0.4">
      <c r="A46" s="93"/>
      <c r="B46" s="37">
        <v>69</v>
      </c>
      <c r="C46" s="65" t="s">
        <v>38</v>
      </c>
      <c r="D46" s="62" t="s">
        <v>63</v>
      </c>
      <c r="E46" s="62" t="s">
        <v>65</v>
      </c>
      <c r="F46" s="62" t="s">
        <v>66</v>
      </c>
      <c r="G46" s="62" t="s">
        <v>64</v>
      </c>
      <c r="H46" s="63">
        <v>37628</v>
      </c>
      <c r="I46" s="81" t="str">
        <f>IF(OR(IFERROR(SEARCH("defender",G46),0)&gt;0,IFERROR(SEARCH("anibal",G46),0)&gt;0),"defender / anibal","serie / santana")</f>
        <v>defender / anibal</v>
      </c>
      <c r="J46" s="74">
        <f>SUM(Q46:S46)</f>
        <v>5503</v>
      </c>
      <c r="K46" s="74">
        <f>SUM(T46:W46)</f>
        <v>0</v>
      </c>
      <c r="L46" s="74">
        <f>SUM(X46:AA46)</f>
        <v>0</v>
      </c>
      <c r="M46" s="74">
        <f>SUM(AB46:AE46)</f>
        <v>1000</v>
      </c>
      <c r="N46" s="74">
        <f>SUM(AF46:AI46)</f>
        <v>0</v>
      </c>
      <c r="O46" s="74">
        <f>SUM(AJ46:AM46)</f>
        <v>0</v>
      </c>
      <c r="P46" s="74">
        <f>SUM(AN46:AQ46)</f>
        <v>0</v>
      </c>
      <c r="Q46" s="71">
        <f>YEAR(H46)</f>
        <v>2003</v>
      </c>
      <c r="R46" s="108">
        <v>1500</v>
      </c>
      <c r="S46" s="97">
        <v>2000</v>
      </c>
      <c r="T46" s="102"/>
      <c r="U46" s="103"/>
      <c r="V46" s="104"/>
      <c r="W46" s="97"/>
      <c r="X46" s="102"/>
      <c r="Y46" s="104"/>
      <c r="Z46" s="104"/>
      <c r="AA46" s="97"/>
      <c r="AB46" s="102"/>
      <c r="AC46" s="104"/>
      <c r="AD46" s="104">
        <f>MIN(IF(($AT$2-AT46)*1000&lt;0,0,($AT$2-AT46)*1000),5000)</f>
        <v>1000</v>
      </c>
      <c r="AE46" s="97"/>
      <c r="AF46" s="102"/>
      <c r="AG46" s="104"/>
      <c r="AH46" s="104">
        <f>MIN(IF(($AU$2-AU46)*1000&lt;0,0,($AU$2-AU46)*1000),5000)</f>
        <v>0</v>
      </c>
      <c r="AI46" s="97"/>
      <c r="AJ46" s="102"/>
      <c r="AK46" s="104"/>
      <c r="AL46" s="104">
        <f>MIN(IF(($AV$2-AV46)*1000&lt;0,0,($AV$2-AV46)*1000),5000)</f>
        <v>0</v>
      </c>
      <c r="AM46" s="97"/>
      <c r="AN46" s="102"/>
      <c r="AO46" s="104"/>
      <c r="AP46" s="104"/>
      <c r="AQ46" s="97"/>
      <c r="AR46" s="74">
        <f>SUM(J46:P46)</f>
        <v>6503</v>
      </c>
      <c r="AT46" s="2">
        <v>12</v>
      </c>
      <c r="AU46" s="2">
        <v>4</v>
      </c>
      <c r="AV46" s="2">
        <v>4</v>
      </c>
    </row>
    <row r="47" spans="1:48" ht="20.149999999999999" customHeight="1" x14ac:dyDescent="0.35">
      <c r="A47" s="93"/>
      <c r="B47" s="35">
        <v>90</v>
      </c>
      <c r="C47" s="65" t="s">
        <v>53</v>
      </c>
      <c r="D47" s="62" t="s">
        <v>63</v>
      </c>
      <c r="E47" s="62" t="s">
        <v>75</v>
      </c>
      <c r="F47" s="62" t="s">
        <v>167</v>
      </c>
      <c r="G47" s="62" t="s">
        <v>86</v>
      </c>
      <c r="H47" s="63">
        <v>36941</v>
      </c>
      <c r="I47" s="81" t="str">
        <f>IF(OR(IFERROR(SEARCH("defender",G47),0)&gt;0,IFERROR(SEARCH("anibal",G47),0)&gt;0),"defender / anibal","serie / santana")</f>
        <v>defender / anibal</v>
      </c>
      <c r="J47" s="74">
        <f>SUM(Q47:S47)</f>
        <v>5601</v>
      </c>
      <c r="K47" s="74">
        <f>SUM(T47:W47)</f>
        <v>1000</v>
      </c>
      <c r="L47" s="74">
        <f>SUM(X47:AA47)</f>
        <v>0</v>
      </c>
      <c r="M47" s="74">
        <f>SUM(AB47:AE47)</f>
        <v>0</v>
      </c>
      <c r="N47" s="74">
        <f>SUM(AF47:AI47)</f>
        <v>0</v>
      </c>
      <c r="O47" s="74">
        <f>SUM(AJ47:AM47)</f>
        <v>0</v>
      </c>
      <c r="P47" s="74">
        <f>SUM(AN47:AQ47)</f>
        <v>0</v>
      </c>
      <c r="Q47" s="71">
        <f>YEAR(H47)</f>
        <v>2001</v>
      </c>
      <c r="R47" s="108">
        <v>1600</v>
      </c>
      <c r="S47" s="97">
        <v>2000</v>
      </c>
      <c r="T47" s="102"/>
      <c r="U47" s="103"/>
      <c r="V47" s="104">
        <v>1000</v>
      </c>
      <c r="W47" s="97"/>
      <c r="X47" s="102"/>
      <c r="Y47" s="104"/>
      <c r="Z47" s="104"/>
      <c r="AA47" s="97"/>
      <c r="AB47" s="102"/>
      <c r="AC47" s="104"/>
      <c r="AD47" s="104">
        <f>MIN(IF(($AT$2-AT47)*1000&lt;0,0,($AT$2-AT47)*1000),5000)</f>
        <v>0</v>
      </c>
      <c r="AE47" s="97"/>
      <c r="AF47" s="102"/>
      <c r="AG47" s="104"/>
      <c r="AH47" s="104">
        <f>MIN(IF(($AU$2-AU47)*1000&lt;0,0,($AU$2-AU47)*1000),5000)</f>
        <v>0</v>
      </c>
      <c r="AI47" s="97"/>
      <c r="AJ47" s="102"/>
      <c r="AK47" s="104"/>
      <c r="AL47" s="104">
        <f>MIN(IF(($AV$2-AV47)*1000&lt;0,0,($AV$2-AV47)*1000),5000)</f>
        <v>0</v>
      </c>
      <c r="AM47" s="97"/>
      <c r="AN47" s="102"/>
      <c r="AO47" s="104"/>
      <c r="AP47" s="104"/>
      <c r="AQ47" s="97"/>
      <c r="AR47" s="74">
        <f>SUM(J47:P47)</f>
        <v>6601</v>
      </c>
      <c r="AT47" s="2">
        <v>13</v>
      </c>
      <c r="AU47" s="2">
        <v>4</v>
      </c>
      <c r="AV47" s="2">
        <v>4</v>
      </c>
    </row>
    <row r="48" spans="1:48" ht="20.149999999999999" customHeight="1" thickBot="1" x14ac:dyDescent="0.4">
      <c r="A48" s="93"/>
      <c r="B48" s="36">
        <v>86</v>
      </c>
      <c r="C48" s="65" t="s">
        <v>51</v>
      </c>
      <c r="D48" s="62" t="s">
        <v>63</v>
      </c>
      <c r="E48" s="62" t="s">
        <v>70</v>
      </c>
      <c r="F48" s="62" t="s">
        <v>154</v>
      </c>
      <c r="G48" s="62" t="s">
        <v>153</v>
      </c>
      <c r="H48" s="63">
        <v>40760</v>
      </c>
      <c r="I48" s="81" t="str">
        <f>IF(OR(IFERROR(SEARCH("defender",G48),0)&gt;0,IFERROR(SEARCH("anibal",G48),0)&gt;0),"defender / anibal","serie / santana")</f>
        <v>defender / anibal</v>
      </c>
      <c r="J48" s="74">
        <f>SUM(Q48:S48)</f>
        <v>3231</v>
      </c>
      <c r="K48" s="74">
        <f>SUM(T48:W48)</f>
        <v>1000</v>
      </c>
      <c r="L48" s="74">
        <f>SUM(X48:AA48)</f>
        <v>0</v>
      </c>
      <c r="M48" s="74">
        <f>SUM(AB48:AE48)</f>
        <v>2800</v>
      </c>
      <c r="N48" s="74">
        <f>SUM(AF48:AI48)</f>
        <v>0</v>
      </c>
      <c r="O48" s="74">
        <f>SUM(AJ48:AM48)</f>
        <v>0</v>
      </c>
      <c r="P48" s="74">
        <f>SUM(AN48:AQ48)</f>
        <v>0</v>
      </c>
      <c r="Q48" s="71">
        <f>YEAR(H48)</f>
        <v>2011</v>
      </c>
      <c r="R48" s="64">
        <v>1220</v>
      </c>
      <c r="S48" s="97"/>
      <c r="T48" s="102"/>
      <c r="U48" s="103"/>
      <c r="V48" s="104">
        <v>1000</v>
      </c>
      <c r="W48" s="97"/>
      <c r="X48" s="102"/>
      <c r="Y48" s="104"/>
      <c r="Z48" s="104"/>
      <c r="AA48" s="97"/>
      <c r="AB48" s="102"/>
      <c r="AC48" s="104">
        <f>1500+300</f>
        <v>1800</v>
      </c>
      <c r="AD48" s="104">
        <f>MIN(IF(($AT$2-AT48)*1000&lt;0,0,($AT$2-AT48)*1000),5000)</f>
        <v>1000</v>
      </c>
      <c r="AE48" s="97"/>
      <c r="AF48" s="102"/>
      <c r="AG48" s="104"/>
      <c r="AH48" s="104">
        <f>MIN(IF(($AU$2-AU48)*1000&lt;0,0,($AU$2-AU48)*1000),5000)</f>
        <v>0</v>
      </c>
      <c r="AI48" s="97"/>
      <c r="AJ48" s="102"/>
      <c r="AK48" s="104"/>
      <c r="AL48" s="104">
        <f>MIN(IF(($AV$2-AV48)*1000&lt;0,0,($AV$2-AV48)*1000),5000)</f>
        <v>0</v>
      </c>
      <c r="AM48" s="97"/>
      <c r="AN48" s="102"/>
      <c r="AO48" s="104"/>
      <c r="AP48" s="104"/>
      <c r="AQ48" s="97"/>
      <c r="AR48" s="74">
        <f>SUM(J48:P48)</f>
        <v>7031</v>
      </c>
      <c r="AT48" s="2">
        <v>12</v>
      </c>
      <c r="AU48" s="2">
        <v>4</v>
      </c>
      <c r="AV48" s="2">
        <v>4</v>
      </c>
    </row>
    <row r="49" spans="1:48" ht="20.149999999999999" customHeight="1" thickBot="1" x14ac:dyDescent="0.4">
      <c r="A49" s="93"/>
      <c r="B49" s="37">
        <v>66</v>
      </c>
      <c r="C49" s="65" t="s">
        <v>35</v>
      </c>
      <c r="D49" s="62" t="s">
        <v>63</v>
      </c>
      <c r="E49" s="62" t="s">
        <v>128</v>
      </c>
      <c r="F49" s="62" t="s">
        <v>150</v>
      </c>
      <c r="G49" s="62" t="s">
        <v>91</v>
      </c>
      <c r="H49" s="63">
        <v>37096</v>
      </c>
      <c r="I49" s="81" t="str">
        <f>IF(OR(IFERROR(SEARCH("defender",G49),0)&gt;0,IFERROR(SEARCH("anibal",G49),0)&gt;0),"defender / anibal","serie / santana")</f>
        <v>defender / anibal</v>
      </c>
      <c r="J49" s="74">
        <f>SUM(Q49:S49)</f>
        <v>3221</v>
      </c>
      <c r="K49" s="74">
        <f>SUM(T49:W49)</f>
        <v>1000</v>
      </c>
      <c r="L49" s="74">
        <f>SUM(X49:AA49)</f>
        <v>1000</v>
      </c>
      <c r="M49" s="74">
        <f>SUM(AB49:AE49)</f>
        <v>2000</v>
      </c>
      <c r="N49" s="74">
        <f>SUM(AF49:AI49)</f>
        <v>0</v>
      </c>
      <c r="O49" s="74">
        <f>SUM(AJ49:AM49)</f>
        <v>0</v>
      </c>
      <c r="P49" s="74">
        <f>SUM(AN49:AQ49)</f>
        <v>0</v>
      </c>
      <c r="Q49" s="71">
        <f>YEAR(H49)</f>
        <v>2001</v>
      </c>
      <c r="R49" s="64">
        <v>1220</v>
      </c>
      <c r="S49" s="97"/>
      <c r="T49" s="102"/>
      <c r="U49" s="103"/>
      <c r="V49" s="104">
        <v>1000</v>
      </c>
      <c r="W49" s="97"/>
      <c r="X49" s="102"/>
      <c r="Y49" s="104"/>
      <c r="Z49" s="104">
        <v>1000</v>
      </c>
      <c r="AA49" s="97"/>
      <c r="AB49" s="102"/>
      <c r="AC49" s="104"/>
      <c r="AD49" s="104">
        <f>MIN(IF(($AT$2-AT49)*1000&lt;0,0,($AT$2-AT49)*1000),5000)</f>
        <v>2000</v>
      </c>
      <c r="AE49" s="97"/>
      <c r="AF49" s="102"/>
      <c r="AG49" s="104"/>
      <c r="AH49" s="104">
        <f>MIN(IF(($AU$2-AU49)*1000&lt;0,0,($AU$2-AU49)*1000),5000)</f>
        <v>0</v>
      </c>
      <c r="AI49" s="97"/>
      <c r="AJ49" s="102"/>
      <c r="AK49" s="104"/>
      <c r="AL49" s="104">
        <f>MIN(IF(($AV$2-AV49)*1000&lt;0,0,($AV$2-AV49)*1000),5000)</f>
        <v>0</v>
      </c>
      <c r="AM49" s="97"/>
      <c r="AN49" s="102"/>
      <c r="AO49" s="104"/>
      <c r="AP49" s="104"/>
      <c r="AQ49" s="97"/>
      <c r="AR49" s="74">
        <f>SUM(J49:P49)</f>
        <v>7221</v>
      </c>
      <c r="AT49" s="2">
        <v>11</v>
      </c>
      <c r="AU49" s="2">
        <v>4</v>
      </c>
      <c r="AV49" s="2">
        <v>4</v>
      </c>
    </row>
    <row r="50" spans="1:48" ht="20.149999999999999" customHeight="1" x14ac:dyDescent="0.35">
      <c r="A50" s="93"/>
      <c r="B50" s="35">
        <v>64</v>
      </c>
      <c r="C50" s="65" t="s">
        <v>34</v>
      </c>
      <c r="D50" s="62" t="s">
        <v>63</v>
      </c>
      <c r="E50" s="62" t="s">
        <v>65</v>
      </c>
      <c r="F50" s="62" t="s">
        <v>84</v>
      </c>
      <c r="G50" s="62" t="s">
        <v>83</v>
      </c>
      <c r="H50" s="63">
        <v>44424</v>
      </c>
      <c r="I50" s="81" t="str">
        <f>IF(OR(IFERROR(SEARCH("defender",G50),0)&gt;0,IFERROR(SEARCH("anibal",G50),0)&gt;0),"defender / anibal","serie / santana")</f>
        <v>defender / anibal</v>
      </c>
      <c r="J50" s="74">
        <f>SUM(Q50:S50)</f>
        <v>3241</v>
      </c>
      <c r="K50" s="74">
        <f>SUM(T50:W50)</f>
        <v>1000</v>
      </c>
      <c r="L50" s="74">
        <f>SUM(X50:AA50)</f>
        <v>1000</v>
      </c>
      <c r="M50" s="74">
        <f>SUM(AB50:AE50)</f>
        <v>2000</v>
      </c>
      <c r="N50" s="74">
        <f>SUM(AF50:AI50)</f>
        <v>0</v>
      </c>
      <c r="O50" s="74">
        <f>SUM(AJ50:AM50)</f>
        <v>0</v>
      </c>
      <c r="P50" s="74">
        <f>SUM(AN50:AQ50)</f>
        <v>0</v>
      </c>
      <c r="Q50" s="71">
        <f>YEAR(H50)</f>
        <v>2021</v>
      </c>
      <c r="R50" s="64">
        <v>1220</v>
      </c>
      <c r="S50" s="97"/>
      <c r="T50" s="102"/>
      <c r="U50" s="103"/>
      <c r="V50" s="104">
        <v>1000</v>
      </c>
      <c r="W50" s="97"/>
      <c r="X50" s="102"/>
      <c r="Y50" s="104"/>
      <c r="Z50" s="104">
        <v>1000</v>
      </c>
      <c r="AA50" s="97"/>
      <c r="AB50" s="102"/>
      <c r="AC50" s="104"/>
      <c r="AD50" s="104">
        <f>MIN(IF(($AT$2-AT50)*1000&lt;0,0,($AT$2-AT50)*1000),5000)</f>
        <v>2000</v>
      </c>
      <c r="AE50" s="97"/>
      <c r="AF50" s="102"/>
      <c r="AG50" s="104"/>
      <c r="AH50" s="104">
        <f>MIN(IF(($AU$2-AU50)*1000&lt;0,0,($AU$2-AU50)*1000),5000)</f>
        <v>0</v>
      </c>
      <c r="AI50" s="97"/>
      <c r="AJ50" s="102"/>
      <c r="AK50" s="104"/>
      <c r="AL50" s="104">
        <f>MIN(IF(($AV$2-AV50)*1000&lt;0,0,($AV$2-AV50)*1000),5000)</f>
        <v>0</v>
      </c>
      <c r="AM50" s="97"/>
      <c r="AN50" s="102"/>
      <c r="AO50" s="104"/>
      <c r="AP50" s="104"/>
      <c r="AQ50" s="97"/>
      <c r="AR50" s="74">
        <f>SUM(J50:P50)</f>
        <v>7241</v>
      </c>
      <c r="AT50" s="2">
        <v>11</v>
      </c>
      <c r="AU50" s="2">
        <v>4</v>
      </c>
      <c r="AV50" s="2">
        <v>4</v>
      </c>
    </row>
    <row r="51" spans="1:48" ht="20.149999999999999" customHeight="1" thickBot="1" x14ac:dyDescent="0.4">
      <c r="A51" s="93"/>
      <c r="B51" s="36">
        <v>15</v>
      </c>
      <c r="C51" s="65" t="s">
        <v>4</v>
      </c>
      <c r="D51" s="62" t="s">
        <v>63</v>
      </c>
      <c r="E51" s="62" t="s">
        <v>70</v>
      </c>
      <c r="F51" s="62" t="s">
        <v>126</v>
      </c>
      <c r="G51" s="62" t="s">
        <v>125</v>
      </c>
      <c r="H51" s="63">
        <v>36270</v>
      </c>
      <c r="I51" s="81" t="str">
        <f>IF(OR(IFERROR(SEARCH("defender",G51),0)&gt;0,IFERROR(SEARCH("anibal",G51),0)&gt;0),"defender / anibal","serie / santana")</f>
        <v>defender / anibal</v>
      </c>
      <c r="J51" s="74">
        <f>SUM(Q51:S51)</f>
        <v>3219</v>
      </c>
      <c r="K51" s="74">
        <f>SUM(T51:W51)</f>
        <v>0</v>
      </c>
      <c r="L51" s="74">
        <f>SUM(X51:AA51)</f>
        <v>0</v>
      </c>
      <c r="M51" s="74">
        <f>SUM(AB51:AE51)</f>
        <v>4000</v>
      </c>
      <c r="N51" s="74">
        <f>SUM(AF51:AI51)</f>
        <v>0</v>
      </c>
      <c r="O51" s="74">
        <f>SUM(AJ51:AM51)</f>
        <v>550</v>
      </c>
      <c r="P51" s="74">
        <f>SUM(AN51:AQ51)</f>
        <v>0</v>
      </c>
      <c r="Q51" s="71">
        <f>YEAR(H51)</f>
        <v>1999</v>
      </c>
      <c r="R51" s="64">
        <v>1220</v>
      </c>
      <c r="S51" s="97"/>
      <c r="T51" s="102"/>
      <c r="U51" s="103"/>
      <c r="V51" s="104"/>
      <c r="W51" s="97"/>
      <c r="X51" s="102"/>
      <c r="Y51" s="104"/>
      <c r="Z51" s="104"/>
      <c r="AA51" s="97"/>
      <c r="AB51" s="102"/>
      <c r="AC51" s="104">
        <v>2000</v>
      </c>
      <c r="AD51" s="104">
        <f>MIN(IF(($AT$2-AT51)*1000&lt;0,0,($AT$2-AT51)*1000),5000)</f>
        <v>2000</v>
      </c>
      <c r="AE51" s="97"/>
      <c r="AF51" s="102"/>
      <c r="AG51" s="104"/>
      <c r="AH51" s="104">
        <f>MIN(IF(($AU$2-AU51)*1000&lt;0,0,($AU$2-AU51)*1000),5000)</f>
        <v>0</v>
      </c>
      <c r="AI51" s="97"/>
      <c r="AJ51" s="102">
        <v>550</v>
      </c>
      <c r="AK51" s="104"/>
      <c r="AL51" s="104">
        <f>MIN(IF(($AV$2-AV51)*1000&lt;0,0,($AV$2-AV51)*1000),5000)</f>
        <v>0</v>
      </c>
      <c r="AM51" s="97"/>
      <c r="AN51" s="102"/>
      <c r="AO51" s="104"/>
      <c r="AP51" s="104"/>
      <c r="AQ51" s="97"/>
      <c r="AR51" s="74">
        <f>SUM(J51:P51)</f>
        <v>7769</v>
      </c>
      <c r="AT51" s="2">
        <v>11</v>
      </c>
      <c r="AU51" s="2">
        <v>4</v>
      </c>
      <c r="AV51" s="2">
        <v>4</v>
      </c>
    </row>
    <row r="52" spans="1:48" ht="20.149999999999999" customHeight="1" thickBot="1" x14ac:dyDescent="0.4">
      <c r="A52" s="93"/>
      <c r="B52" s="37">
        <v>29</v>
      </c>
      <c r="C52" s="65" t="s">
        <v>11</v>
      </c>
      <c r="D52" s="62" t="s">
        <v>63</v>
      </c>
      <c r="E52" s="62" t="s">
        <v>155</v>
      </c>
      <c r="F52" s="62" t="s">
        <v>156</v>
      </c>
      <c r="G52" s="62" t="s">
        <v>91</v>
      </c>
      <c r="H52" s="63">
        <v>39527</v>
      </c>
      <c r="I52" s="81" t="str">
        <f>IF(OR(IFERROR(SEARCH("defender",G52),0)&gt;0,IFERROR(SEARCH("anibal",G52),0)&gt;0),"defender / anibal","serie / santana")</f>
        <v>defender / anibal</v>
      </c>
      <c r="J52" s="74">
        <f>SUM(Q52:S52)</f>
        <v>3228</v>
      </c>
      <c r="K52" s="74">
        <f>SUM(T52:W52)</f>
        <v>0</v>
      </c>
      <c r="L52" s="74">
        <f>SUM(X52:AA52)</f>
        <v>100</v>
      </c>
      <c r="M52" s="74">
        <f>SUM(AB52:AE52)</f>
        <v>4000</v>
      </c>
      <c r="N52" s="74">
        <f>SUM(AF52:AI52)</f>
        <v>0</v>
      </c>
      <c r="O52" s="74">
        <f>SUM(AJ52:AM52)</f>
        <v>1000</v>
      </c>
      <c r="P52" s="74">
        <f>SUM(AN52:AQ52)</f>
        <v>0</v>
      </c>
      <c r="Q52" s="71">
        <f>YEAR(H52)</f>
        <v>2008</v>
      </c>
      <c r="R52" s="64">
        <v>1220</v>
      </c>
      <c r="S52" s="97"/>
      <c r="T52" s="102"/>
      <c r="U52" s="103"/>
      <c r="V52" s="104"/>
      <c r="W52" s="97"/>
      <c r="X52" s="102"/>
      <c r="Y52" s="104">
        <v>100</v>
      </c>
      <c r="Z52" s="104"/>
      <c r="AA52" s="97"/>
      <c r="AB52" s="102"/>
      <c r="AC52" s="104">
        <v>2000</v>
      </c>
      <c r="AD52" s="104">
        <f>MIN(IF(($AT$2-AT52)*1000&lt;0,0,($AT$2-AT52)*1000),5000)</f>
        <v>2000</v>
      </c>
      <c r="AE52" s="97"/>
      <c r="AF52" s="102"/>
      <c r="AG52" s="104"/>
      <c r="AH52" s="104">
        <f>MIN(IF(($AU$2-AU52)*1000&lt;0,0,($AU$2-AU52)*1000),5000)</f>
        <v>0</v>
      </c>
      <c r="AI52" s="97"/>
      <c r="AJ52" s="102"/>
      <c r="AK52" s="104"/>
      <c r="AL52" s="104">
        <f>MIN(IF(($AV$2-AV52)*1000&lt;0,0,($AV$2-AV52)*1000),5000)</f>
        <v>1000</v>
      </c>
      <c r="AM52" s="97"/>
      <c r="AN52" s="102"/>
      <c r="AO52" s="104"/>
      <c r="AP52" s="104"/>
      <c r="AQ52" s="97"/>
      <c r="AR52" s="74">
        <f>SUM(J52:P52)</f>
        <v>8328</v>
      </c>
      <c r="AT52" s="2">
        <v>11</v>
      </c>
      <c r="AU52" s="2">
        <v>4</v>
      </c>
      <c r="AV52" s="2">
        <v>3</v>
      </c>
    </row>
    <row r="53" spans="1:48" ht="20.149999999999999" customHeight="1" x14ac:dyDescent="0.35">
      <c r="A53" s="93"/>
      <c r="B53" s="35">
        <v>48</v>
      </c>
      <c r="C53" s="65" t="s">
        <v>23</v>
      </c>
      <c r="D53" s="62" t="s">
        <v>80</v>
      </c>
      <c r="E53" s="62" t="s">
        <v>79</v>
      </c>
      <c r="F53" s="62" t="s">
        <v>82</v>
      </c>
      <c r="G53" s="62" t="s">
        <v>81</v>
      </c>
      <c r="H53" s="63">
        <v>38259</v>
      </c>
      <c r="I53" s="81" t="str">
        <f>IF(OR(IFERROR(SEARCH("defender",G53),0)&gt;0,IFERROR(SEARCH("anibal",G53),0)&gt;0),"defender / anibal","serie / santana")</f>
        <v>defender / anibal</v>
      </c>
      <c r="J53" s="74">
        <f>SUM(Q53:S53)</f>
        <v>3224</v>
      </c>
      <c r="K53" s="74">
        <f>SUM(T53:W53)</f>
        <v>1000</v>
      </c>
      <c r="L53" s="74">
        <f>SUM(X53:AA53)</f>
        <v>1000</v>
      </c>
      <c r="M53" s="74">
        <f>SUM(AB53:AE53)</f>
        <v>3600</v>
      </c>
      <c r="N53" s="74">
        <f>SUM(AF53:AI53)</f>
        <v>0</v>
      </c>
      <c r="O53" s="74">
        <f>SUM(AJ53:AM53)</f>
        <v>0</v>
      </c>
      <c r="P53" s="74">
        <f>SUM(AN53:AQ53)</f>
        <v>0</v>
      </c>
      <c r="Q53" s="71">
        <f>YEAR(H53)</f>
        <v>2004</v>
      </c>
      <c r="R53" s="64">
        <v>1220</v>
      </c>
      <c r="S53" s="97"/>
      <c r="T53" s="102"/>
      <c r="U53" s="103"/>
      <c r="V53" s="104">
        <v>1000</v>
      </c>
      <c r="W53" s="97"/>
      <c r="X53" s="102"/>
      <c r="Y53" s="104"/>
      <c r="Z53" s="104">
        <v>1000</v>
      </c>
      <c r="AA53" s="97"/>
      <c r="AB53" s="102"/>
      <c r="AC53" s="104">
        <v>1600</v>
      </c>
      <c r="AD53" s="104">
        <f>MIN(IF(($AT$2-AT53)*1000&lt;0,0,($AT$2-AT53)*1000),5000)</f>
        <v>2000</v>
      </c>
      <c r="AE53" s="97"/>
      <c r="AF53" s="102"/>
      <c r="AG53" s="104"/>
      <c r="AH53" s="104">
        <f>MIN(IF(($AU$2-AU53)*1000&lt;0,0,($AU$2-AU53)*1000),5000)</f>
        <v>0</v>
      </c>
      <c r="AI53" s="97"/>
      <c r="AJ53" s="102"/>
      <c r="AK53" s="104"/>
      <c r="AL53" s="104">
        <f>MIN(IF(($AV$2-AV53)*1000&lt;0,0,($AV$2-AV53)*1000),5000)</f>
        <v>0</v>
      </c>
      <c r="AM53" s="97"/>
      <c r="AN53" s="102"/>
      <c r="AO53" s="104"/>
      <c r="AP53" s="104"/>
      <c r="AQ53" s="97"/>
      <c r="AR53" s="74">
        <f>SUM(J53:P53)</f>
        <v>8824</v>
      </c>
      <c r="AT53" s="2">
        <v>11</v>
      </c>
      <c r="AU53" s="2">
        <v>4</v>
      </c>
      <c r="AV53" s="2">
        <v>4</v>
      </c>
    </row>
    <row r="54" spans="1:48" ht="20.149999999999999" customHeight="1" thickBot="1" x14ac:dyDescent="0.4">
      <c r="A54" s="93"/>
      <c r="B54" s="36">
        <v>53</v>
      </c>
      <c r="C54" s="65" t="s">
        <v>27</v>
      </c>
      <c r="D54" s="62" t="s">
        <v>76</v>
      </c>
      <c r="E54" s="62" t="s">
        <v>65</v>
      </c>
      <c r="F54" s="62" t="s">
        <v>78</v>
      </c>
      <c r="G54" s="62" t="s">
        <v>77</v>
      </c>
      <c r="H54" s="63">
        <v>34001</v>
      </c>
      <c r="I54" s="81" t="str">
        <f>IF(OR(IFERROR(SEARCH("defender",G54),0)&gt;0,IFERROR(SEARCH("anibal",G54),0)&gt;0),"defender / anibal","serie / santana")</f>
        <v>defender / anibal</v>
      </c>
      <c r="J54" s="74">
        <f>SUM(Q54:S54)</f>
        <v>3213</v>
      </c>
      <c r="K54" s="74">
        <f>SUM(T54:W54)</f>
        <v>1000</v>
      </c>
      <c r="L54" s="74">
        <f>SUM(X54:AA54)</f>
        <v>1000</v>
      </c>
      <c r="M54" s="74">
        <f>SUM(AB54:AE54)</f>
        <v>3000</v>
      </c>
      <c r="N54" s="74">
        <f>SUM(AF54:AI54)</f>
        <v>1000</v>
      </c>
      <c r="O54" s="74">
        <f>SUM(AJ54:AM54)</f>
        <v>0</v>
      </c>
      <c r="P54" s="74">
        <f>SUM(AN54:AQ54)</f>
        <v>0</v>
      </c>
      <c r="Q54" s="71">
        <f>YEAR(H54)</f>
        <v>1993</v>
      </c>
      <c r="R54" s="64">
        <v>1220</v>
      </c>
      <c r="S54" s="97"/>
      <c r="T54" s="102"/>
      <c r="U54" s="103"/>
      <c r="V54" s="104">
        <v>1000</v>
      </c>
      <c r="W54" s="97"/>
      <c r="X54" s="102"/>
      <c r="Y54" s="104"/>
      <c r="Z54" s="104">
        <v>1000</v>
      </c>
      <c r="AA54" s="97"/>
      <c r="AB54" s="102"/>
      <c r="AC54" s="104"/>
      <c r="AD54" s="104">
        <f>MIN(IF(($AT$2-AT54)*1000&lt;0,0,($AT$2-AT54)*1000),5000)</f>
        <v>3000</v>
      </c>
      <c r="AE54" s="97"/>
      <c r="AF54" s="102"/>
      <c r="AG54" s="104"/>
      <c r="AH54" s="104">
        <f>MIN(IF(($AU$2-AU54)*1000&lt;0,0,($AU$2-AU54)*1000),5000)</f>
        <v>1000</v>
      </c>
      <c r="AI54" s="97"/>
      <c r="AJ54" s="102"/>
      <c r="AK54" s="104"/>
      <c r="AL54" s="104">
        <f>MIN(IF(($AV$2-AV54)*1000&lt;0,0,($AV$2-AV54)*1000),5000)</f>
        <v>0</v>
      </c>
      <c r="AM54" s="97"/>
      <c r="AN54" s="102"/>
      <c r="AO54" s="104"/>
      <c r="AP54" s="104"/>
      <c r="AQ54" s="97"/>
      <c r="AR54" s="74">
        <f>SUM(J54:P54)</f>
        <v>9213</v>
      </c>
      <c r="AT54" s="2">
        <v>10</v>
      </c>
      <c r="AU54" s="2">
        <v>3</v>
      </c>
      <c r="AV54" s="2">
        <v>4</v>
      </c>
    </row>
    <row r="55" spans="1:48" ht="20.149999999999999" customHeight="1" thickBot="1" x14ac:dyDescent="0.4">
      <c r="A55" s="93"/>
      <c r="B55" s="37">
        <v>42</v>
      </c>
      <c r="C55" s="65" t="s">
        <v>19</v>
      </c>
      <c r="D55" s="62" t="s">
        <v>80</v>
      </c>
      <c r="E55" s="62" t="s">
        <v>79</v>
      </c>
      <c r="F55" s="62" t="s">
        <v>176</v>
      </c>
      <c r="G55" s="62" t="s">
        <v>175</v>
      </c>
      <c r="H55" s="63">
        <v>37673</v>
      </c>
      <c r="I55" s="81" t="str">
        <f>IF(OR(IFERROR(SEARCH("defender",G55),0)&gt;0,IFERROR(SEARCH("anibal",G55),0)&gt;0),"defender / anibal","serie / santana")</f>
        <v>defender / anibal</v>
      </c>
      <c r="J55" s="74">
        <f>SUM(Q55:S55)</f>
        <v>3223</v>
      </c>
      <c r="K55" s="74">
        <f>SUM(T55:W55)</f>
        <v>0</v>
      </c>
      <c r="L55" s="74">
        <f>SUM(X55:AA55)</f>
        <v>0</v>
      </c>
      <c r="M55" s="74">
        <f>SUM(AB55:AE55)</f>
        <v>1000</v>
      </c>
      <c r="N55" s="74">
        <f>SUM(AF55:AI55)</f>
        <v>0</v>
      </c>
      <c r="O55" s="74">
        <f>SUM(AJ55:AM55)</f>
        <v>5000</v>
      </c>
      <c r="P55" s="74">
        <f>SUM(AN55:AQ55)</f>
        <v>0</v>
      </c>
      <c r="Q55" s="71">
        <f>YEAR(H55)</f>
        <v>2003</v>
      </c>
      <c r="R55" s="64">
        <v>1220</v>
      </c>
      <c r="S55" s="97"/>
      <c r="T55" s="102"/>
      <c r="U55" s="103"/>
      <c r="V55" s="104"/>
      <c r="W55" s="97"/>
      <c r="X55" s="102"/>
      <c r="Y55" s="104"/>
      <c r="Z55" s="104"/>
      <c r="AA55" s="97"/>
      <c r="AB55" s="102"/>
      <c r="AC55" s="104"/>
      <c r="AD55" s="104">
        <f>MIN(IF(($AT$2-AT55)*1000&lt;0,0,($AT$2-AT55)*1000),5000)</f>
        <v>1000</v>
      </c>
      <c r="AE55" s="97"/>
      <c r="AF55" s="102"/>
      <c r="AG55" s="104"/>
      <c r="AH55" s="104">
        <f>MIN(IF(($AU$2-AU55)*1000&lt;0,0,($AU$2-AU55)*1000),5000)</f>
        <v>0</v>
      </c>
      <c r="AI55" s="97"/>
      <c r="AJ55" s="102"/>
      <c r="AK55" s="104"/>
      <c r="AL55" s="104">
        <f>MIN(IF(($AV$2-AV55)*1000&lt;0,0,($AV$2-AV55)*1000),5000)</f>
        <v>0</v>
      </c>
      <c r="AM55" s="97">
        <v>5000</v>
      </c>
      <c r="AN55" s="102"/>
      <c r="AO55" s="104"/>
      <c r="AP55" s="104"/>
      <c r="AQ55" s="97"/>
      <c r="AR55" s="74">
        <f>SUM(J55:P55)</f>
        <v>9223</v>
      </c>
      <c r="AT55" s="2">
        <v>12</v>
      </c>
      <c r="AU55" s="2">
        <v>4</v>
      </c>
      <c r="AV55" s="2">
        <v>4</v>
      </c>
    </row>
    <row r="56" spans="1:48" ht="20.149999999999999" customHeight="1" x14ac:dyDescent="0.35">
      <c r="A56" s="93"/>
      <c r="B56" s="35">
        <v>58</v>
      </c>
      <c r="C56" s="65" t="s">
        <v>31</v>
      </c>
      <c r="D56" s="62" t="s">
        <v>101</v>
      </c>
      <c r="E56" s="62" t="s">
        <v>70</v>
      </c>
      <c r="F56" s="62" t="s">
        <v>173</v>
      </c>
      <c r="G56" s="62" t="s">
        <v>172</v>
      </c>
      <c r="H56" s="63">
        <v>38503</v>
      </c>
      <c r="I56" s="81" t="str">
        <f>IF(OR(IFERROR(SEARCH("defender",G56),0)&gt;0,IFERROR(SEARCH("anibal",G56),0)&gt;0),"defender / anibal","serie / santana")</f>
        <v>defender / anibal</v>
      </c>
      <c r="J56" s="74">
        <f>SUM(Q56:S56)</f>
        <v>5785</v>
      </c>
      <c r="K56" s="74">
        <f>SUM(T56:W56)</f>
        <v>0</v>
      </c>
      <c r="L56" s="74">
        <f>SUM(X56:AA56)</f>
        <v>0</v>
      </c>
      <c r="M56" s="74">
        <f>SUM(AB56:AE56)</f>
        <v>4000</v>
      </c>
      <c r="N56" s="74">
        <f>SUM(AF56:AI56)</f>
        <v>0</v>
      </c>
      <c r="O56" s="74">
        <f>SUM(AJ56:AM56)</f>
        <v>0</v>
      </c>
      <c r="P56" s="74">
        <f>SUM(AN56:AQ56)</f>
        <v>0</v>
      </c>
      <c r="Q56" s="71">
        <f>YEAR(H56)</f>
        <v>2005</v>
      </c>
      <c r="R56" s="108">
        <v>1780</v>
      </c>
      <c r="S56" s="97">
        <v>2000</v>
      </c>
      <c r="T56" s="102"/>
      <c r="U56" s="103"/>
      <c r="V56" s="104"/>
      <c r="W56" s="97"/>
      <c r="X56" s="102"/>
      <c r="Y56" s="104"/>
      <c r="Z56" s="104"/>
      <c r="AA56" s="97"/>
      <c r="AB56" s="102"/>
      <c r="AC56" s="104">
        <v>3000</v>
      </c>
      <c r="AD56" s="104">
        <f>MIN(IF(($AT$2-AT56)*1000&lt;0,0,($AT$2-AT56)*1000),5000)</f>
        <v>1000</v>
      </c>
      <c r="AE56" s="97"/>
      <c r="AF56" s="102"/>
      <c r="AG56" s="104"/>
      <c r="AH56" s="104">
        <f>MIN(IF(($AU$2-AU56)*1000&lt;0,0,($AU$2-AU56)*1000),5000)</f>
        <v>0</v>
      </c>
      <c r="AI56" s="97"/>
      <c r="AJ56" s="102"/>
      <c r="AK56" s="104"/>
      <c r="AL56" s="104">
        <f>MIN(IF(($AV$2-AV56)*1000&lt;0,0,($AV$2-AV56)*1000),5000)</f>
        <v>0</v>
      </c>
      <c r="AM56" s="97"/>
      <c r="AN56" s="102"/>
      <c r="AO56" s="104"/>
      <c r="AP56" s="104"/>
      <c r="AQ56" s="97"/>
      <c r="AR56" s="74">
        <f>SUM(J56:P56)</f>
        <v>9785</v>
      </c>
      <c r="AT56" s="2">
        <v>12</v>
      </c>
      <c r="AU56" s="2">
        <v>4</v>
      </c>
      <c r="AV56" s="2">
        <v>4</v>
      </c>
    </row>
    <row r="57" spans="1:48" ht="20.149999999999999" customHeight="1" thickBot="1" x14ac:dyDescent="0.4">
      <c r="A57" s="93"/>
      <c r="B57" s="36">
        <v>82</v>
      </c>
      <c r="C57" s="65" t="s">
        <v>49</v>
      </c>
      <c r="D57" s="62" t="s">
        <v>80</v>
      </c>
      <c r="E57" s="62" t="s">
        <v>70</v>
      </c>
      <c r="F57" s="62" t="s">
        <v>100</v>
      </c>
      <c r="G57" s="62" t="s">
        <v>99</v>
      </c>
      <c r="H57" s="63">
        <v>38798</v>
      </c>
      <c r="I57" s="81" t="str">
        <f>IF(OR(IFERROR(SEARCH("defender",G57),0)&gt;0,IFERROR(SEARCH("anibal",G57),0)&gt;0),"defender / anibal","serie / santana")</f>
        <v>defender / anibal</v>
      </c>
      <c r="J57" s="74">
        <f>SUM(Q57:S57)</f>
        <v>3226</v>
      </c>
      <c r="K57" s="74">
        <f>SUM(T57:W57)</f>
        <v>0</v>
      </c>
      <c r="L57" s="74">
        <f>SUM(X57:AA57)</f>
        <v>0</v>
      </c>
      <c r="M57" s="74">
        <f>SUM(AB57:AE57)</f>
        <v>5000</v>
      </c>
      <c r="N57" s="74">
        <f>SUM(AF57:AI57)</f>
        <v>0</v>
      </c>
      <c r="O57" s="74">
        <f>SUM(AJ57:AM57)</f>
        <v>3000</v>
      </c>
      <c r="P57" s="74">
        <f>SUM(AN57:AQ57)</f>
        <v>0</v>
      </c>
      <c r="Q57" s="71">
        <f>YEAR(H57)</f>
        <v>2006</v>
      </c>
      <c r="R57" s="64">
        <v>1220</v>
      </c>
      <c r="S57" s="97"/>
      <c r="T57" s="102"/>
      <c r="U57" s="103"/>
      <c r="V57" s="104"/>
      <c r="W57" s="97"/>
      <c r="X57" s="102"/>
      <c r="Y57" s="104"/>
      <c r="Z57" s="104"/>
      <c r="AA57" s="97"/>
      <c r="AB57" s="102"/>
      <c r="AC57" s="104">
        <v>3000</v>
      </c>
      <c r="AD57" s="104">
        <f>MIN(IF(($AT$2-AT57)*1000&lt;0,0,($AT$2-AT57)*1000),5000)</f>
        <v>2000</v>
      </c>
      <c r="AE57" s="97"/>
      <c r="AF57" s="102"/>
      <c r="AG57" s="104"/>
      <c r="AH57" s="104">
        <f>MIN(IF(($AU$2-AU57)*1000&lt;0,0,($AU$2-AU57)*1000),5000)</f>
        <v>0</v>
      </c>
      <c r="AI57" s="97"/>
      <c r="AJ57" s="102">
        <v>1500</v>
      </c>
      <c r="AK57" s="104">
        <v>1500</v>
      </c>
      <c r="AL57" s="104">
        <f>MIN(IF(($AV$2-AV57)*1000&lt;0,0,($AV$2-AV57)*1000),5000)</f>
        <v>0</v>
      </c>
      <c r="AM57" s="97"/>
      <c r="AN57" s="102"/>
      <c r="AO57" s="104"/>
      <c r="AP57" s="104"/>
      <c r="AQ57" s="97"/>
      <c r="AR57" s="74">
        <f>SUM(J57:P57)</f>
        <v>11226</v>
      </c>
      <c r="AT57" s="2">
        <v>11</v>
      </c>
      <c r="AU57" s="2">
        <v>4</v>
      </c>
      <c r="AV57" s="2">
        <v>4</v>
      </c>
    </row>
    <row r="58" spans="1:48" ht="20.149999999999999" customHeight="1" thickBot="1" x14ac:dyDescent="0.4">
      <c r="A58" s="93"/>
      <c r="B58" s="37">
        <v>57</v>
      </c>
      <c r="C58" s="65" t="s">
        <v>30</v>
      </c>
      <c r="D58" s="62" t="s">
        <v>101</v>
      </c>
      <c r="E58" s="62" t="s">
        <v>70</v>
      </c>
      <c r="F58" s="62" t="s">
        <v>149</v>
      </c>
      <c r="G58" s="62" t="s">
        <v>148</v>
      </c>
      <c r="H58" s="63">
        <v>38583</v>
      </c>
      <c r="I58" s="81" t="str">
        <f>IF(OR(IFERROR(SEARCH("defender",G58),0)&gt;0,IFERROR(SEARCH("anibal",G58),0)&gt;0),"defender / anibal","serie / santana")</f>
        <v>defender / anibal</v>
      </c>
      <c r="J58" s="74">
        <f>SUM(Q58:S58)</f>
        <v>3285</v>
      </c>
      <c r="K58" s="74">
        <f>SUM(T58:W58)</f>
        <v>1000</v>
      </c>
      <c r="L58" s="74">
        <f>SUM(X58:AA58)</f>
        <v>0</v>
      </c>
      <c r="M58" s="74">
        <f>SUM(AB58:AE58)</f>
        <v>5000</v>
      </c>
      <c r="N58" s="74">
        <f>SUM(AF58:AI58)</f>
        <v>1000</v>
      </c>
      <c r="O58" s="74">
        <f>SUM(AJ58:AM58)</f>
        <v>1000</v>
      </c>
      <c r="P58" s="74">
        <f>SUM(AN58:AQ58)</f>
        <v>0</v>
      </c>
      <c r="Q58" s="71">
        <f>YEAR(H58)</f>
        <v>2005</v>
      </c>
      <c r="R58" s="64">
        <v>1280</v>
      </c>
      <c r="S58" s="97"/>
      <c r="T58" s="102"/>
      <c r="U58" s="103"/>
      <c r="V58" s="104">
        <v>1000</v>
      </c>
      <c r="W58" s="97"/>
      <c r="X58" s="102"/>
      <c r="Y58" s="104"/>
      <c r="Z58" s="104"/>
      <c r="AA58" s="97"/>
      <c r="AB58" s="102"/>
      <c r="AC58" s="104">
        <f>1500+1500+2000</f>
        <v>5000</v>
      </c>
      <c r="AD58" s="104"/>
      <c r="AE58" s="97"/>
      <c r="AF58" s="102"/>
      <c r="AG58" s="104"/>
      <c r="AH58" s="104">
        <f>MIN(IF(($AU$2-AU58)*1000&lt;0,0,($AU$2-AU58)*1000),5000)</f>
        <v>1000</v>
      </c>
      <c r="AI58" s="97"/>
      <c r="AJ58" s="102"/>
      <c r="AK58" s="104"/>
      <c r="AL58" s="104">
        <f>MIN(IF(($AV$2-AV58)*1000&lt;0,0,($AV$2-AV58)*1000),5000)</f>
        <v>1000</v>
      </c>
      <c r="AM58" s="97"/>
      <c r="AN58" s="102"/>
      <c r="AO58" s="104"/>
      <c r="AP58" s="104"/>
      <c r="AQ58" s="97"/>
      <c r="AR58" s="74">
        <f>SUM(J58:P58)</f>
        <v>11285</v>
      </c>
      <c r="AU58" s="2">
        <v>3</v>
      </c>
      <c r="AV58" s="2">
        <v>3</v>
      </c>
    </row>
    <row r="59" spans="1:48" ht="20.149999999999999" customHeight="1" thickBot="1" x14ac:dyDescent="0.4">
      <c r="A59" s="94"/>
      <c r="B59" s="35">
        <v>35</v>
      </c>
      <c r="C59" s="65" t="s">
        <v>16</v>
      </c>
      <c r="D59" s="62" t="s">
        <v>63</v>
      </c>
      <c r="E59" s="62" t="s">
        <v>70</v>
      </c>
      <c r="F59" s="62" t="s">
        <v>105</v>
      </c>
      <c r="G59" s="62" t="s">
        <v>77</v>
      </c>
      <c r="H59" s="63">
        <v>39134</v>
      </c>
      <c r="I59" s="81" t="str">
        <f>IF(OR(IFERROR(SEARCH("defender",G59),0)&gt;0,IFERROR(SEARCH("anibal",G59),0)&gt;0),"defender / anibal","serie / santana")</f>
        <v>defender / anibal</v>
      </c>
      <c r="J59" s="74">
        <f>SUM(Q59:S59)</f>
        <v>3227</v>
      </c>
      <c r="K59" s="74">
        <f>SUM(T59:W59)</f>
        <v>1000</v>
      </c>
      <c r="L59" s="74">
        <f>SUM(X59:AA59)</f>
        <v>0</v>
      </c>
      <c r="M59" s="74">
        <f>SUM(AB59:AE59)</f>
        <v>5000</v>
      </c>
      <c r="N59" s="74">
        <f>SUM(AF59:AI59)</f>
        <v>5000</v>
      </c>
      <c r="O59" s="74">
        <f>SUM(AJ59:AM59)</f>
        <v>5000</v>
      </c>
      <c r="P59" s="74">
        <f>SUM(AN59:AQ59)</f>
        <v>0</v>
      </c>
      <c r="Q59" s="71">
        <f>YEAR(H59)</f>
        <v>2007</v>
      </c>
      <c r="R59" s="64">
        <v>1220</v>
      </c>
      <c r="S59" s="97"/>
      <c r="T59" s="102"/>
      <c r="U59" s="103"/>
      <c r="V59" s="104">
        <v>1000</v>
      </c>
      <c r="W59" s="97"/>
      <c r="X59" s="102"/>
      <c r="Y59" s="104"/>
      <c r="Z59" s="104"/>
      <c r="AA59" s="97"/>
      <c r="AB59" s="102"/>
      <c r="AC59" s="104"/>
      <c r="AD59" s="104"/>
      <c r="AE59" s="97">
        <v>5000</v>
      </c>
      <c r="AF59" s="102"/>
      <c r="AG59" s="104"/>
      <c r="AH59" s="104">
        <f>MIN(IF(($AU$2-AU59)*1000&lt;0,0,($AU$2-AU59)*1000),5000)</f>
        <v>0</v>
      </c>
      <c r="AI59" s="97">
        <v>5000</v>
      </c>
      <c r="AJ59" s="102"/>
      <c r="AK59" s="104"/>
      <c r="AL59" s="104">
        <f>MIN(IF(($AV$2-AV59)*1000&lt;0,0,($AV$2-AV59)*1000),5000)</f>
        <v>0</v>
      </c>
      <c r="AM59" s="97">
        <v>5000</v>
      </c>
      <c r="AN59" s="102"/>
      <c r="AO59" s="104"/>
      <c r="AP59" s="104"/>
      <c r="AQ59" s="97"/>
      <c r="AR59" s="74">
        <f>SUM(J59:P59)</f>
        <v>19227</v>
      </c>
      <c r="AU59" s="2">
        <v>4</v>
      </c>
      <c r="AV59" s="2">
        <v>4</v>
      </c>
    </row>
    <row r="60" spans="1:48" ht="20.149999999999999" customHeight="1" thickBot="1" x14ac:dyDescent="0.4">
      <c r="A60" s="111" t="s">
        <v>213</v>
      </c>
      <c r="B60" s="36">
        <v>104</v>
      </c>
      <c r="C60" s="65" t="s">
        <v>2</v>
      </c>
      <c r="D60" s="62" t="s">
        <v>80</v>
      </c>
      <c r="E60" s="62" t="s">
        <v>79</v>
      </c>
      <c r="F60" s="62" t="s">
        <v>164</v>
      </c>
      <c r="G60" s="62" t="s">
        <v>163</v>
      </c>
      <c r="H60" s="63">
        <v>37781</v>
      </c>
      <c r="I60" s="81" t="s">
        <v>212</v>
      </c>
      <c r="J60" s="74">
        <f>SUM(Q60:S60)</f>
        <v>3273</v>
      </c>
      <c r="K60" s="74">
        <f>SUM(T60:W60)</f>
        <v>0</v>
      </c>
      <c r="L60" s="74">
        <f>SUM(X60:AA60)</f>
        <v>0</v>
      </c>
      <c r="M60" s="74">
        <f>SUM(AB60:AE60)</f>
        <v>1000</v>
      </c>
      <c r="N60" s="74">
        <f>SUM(AF60:AI60)</f>
        <v>0</v>
      </c>
      <c r="O60" s="74">
        <f>SUM(AJ60:AM60)</f>
        <v>5000</v>
      </c>
      <c r="P60" s="74">
        <f>SUM(AN60:AQ60)</f>
        <v>0</v>
      </c>
      <c r="Q60" s="71">
        <f>YEAR(H60)</f>
        <v>2003</v>
      </c>
      <c r="R60" s="64">
        <v>1270</v>
      </c>
      <c r="S60" s="97"/>
      <c r="T60" s="102"/>
      <c r="U60" s="103"/>
      <c r="V60" s="104"/>
      <c r="W60" s="97"/>
      <c r="X60" s="102"/>
      <c r="Y60" s="104"/>
      <c r="Z60" s="104"/>
      <c r="AA60" s="97"/>
      <c r="AB60" s="102"/>
      <c r="AC60" s="104"/>
      <c r="AD60" s="104">
        <f>MIN(IF(($AT$2-AT60)*1000&lt;0,0,($AT$2-AT60)*1000),5000)</f>
        <v>1000</v>
      </c>
      <c r="AE60" s="97"/>
      <c r="AF60" s="102"/>
      <c r="AG60" s="104"/>
      <c r="AH60" s="104">
        <f>MIN(IF(($AU$2-AU60)*1000&lt;0,0,($AU$2-AU60)*1000),5000)</f>
        <v>0</v>
      </c>
      <c r="AI60" s="97"/>
      <c r="AJ60" s="102"/>
      <c r="AK60" s="104"/>
      <c r="AL60" s="104">
        <f>MIN(IF(($AV$2-AV60)*1000&lt;0,0,($AV$2-AV60)*1000),5000)</f>
        <v>0</v>
      </c>
      <c r="AM60" s="97">
        <v>5000</v>
      </c>
      <c r="AN60" s="102"/>
      <c r="AO60" s="104"/>
      <c r="AP60" s="104"/>
      <c r="AQ60" s="97"/>
      <c r="AR60" s="74">
        <f>SUM(J60:P60)</f>
        <v>9273</v>
      </c>
      <c r="AT60" s="2">
        <v>12</v>
      </c>
      <c r="AU60" s="2">
        <v>4</v>
      </c>
      <c r="AV60" s="2">
        <v>4</v>
      </c>
    </row>
    <row r="61" spans="1:48" ht="20.149999999999999" customHeight="1" thickBot="1" x14ac:dyDescent="0.4">
      <c r="A61" s="112"/>
      <c r="B61" s="37">
        <v>102</v>
      </c>
      <c r="C61" s="65" t="s">
        <v>1</v>
      </c>
      <c r="D61" s="62" t="s">
        <v>181</v>
      </c>
      <c r="E61" s="62" t="s">
        <v>79</v>
      </c>
      <c r="F61" s="62" t="s">
        <v>183</v>
      </c>
      <c r="G61" s="62" t="s">
        <v>182</v>
      </c>
      <c r="H61" s="63">
        <v>38005</v>
      </c>
      <c r="I61" s="81" t="s">
        <v>212</v>
      </c>
      <c r="J61" s="74">
        <f>SUM(Q61:S61)</f>
        <v>3274</v>
      </c>
      <c r="K61" s="74">
        <f>SUM(T61:W61)</f>
        <v>0</v>
      </c>
      <c r="L61" s="74">
        <f>SUM(X61:AA61)</f>
        <v>1100</v>
      </c>
      <c r="M61" s="74">
        <f>SUM(AB61:AE61)</f>
        <v>5000</v>
      </c>
      <c r="N61" s="74">
        <f>SUM(AF61:AI61)</f>
        <v>0</v>
      </c>
      <c r="O61" s="74">
        <f>SUM(AJ61:AM61)</f>
        <v>1000</v>
      </c>
      <c r="P61" s="74">
        <f>SUM(AN61:AQ61)</f>
        <v>0</v>
      </c>
      <c r="Q61" s="71">
        <f>YEAR(H61)</f>
        <v>2004</v>
      </c>
      <c r="R61" s="64">
        <v>1270</v>
      </c>
      <c r="S61" s="97"/>
      <c r="T61" s="102"/>
      <c r="U61" s="103"/>
      <c r="V61" s="104"/>
      <c r="W61" s="97"/>
      <c r="X61" s="102"/>
      <c r="Y61" s="104">
        <v>100</v>
      </c>
      <c r="Z61" s="104">
        <v>1000</v>
      </c>
      <c r="AA61" s="97"/>
      <c r="AB61" s="102"/>
      <c r="AC61" s="104">
        <v>3000</v>
      </c>
      <c r="AD61" s="104">
        <f>MIN(IF(($AT$2-AT61)*1000&lt;0,0,($AT$2-AT61)*1000),5000)</f>
        <v>2000</v>
      </c>
      <c r="AE61" s="97"/>
      <c r="AF61" s="102"/>
      <c r="AG61" s="104"/>
      <c r="AH61" s="104">
        <f>MIN(IF(($AU$2-AU61)*1000&lt;0,0,($AU$2-AU61)*1000),5000)</f>
        <v>0</v>
      </c>
      <c r="AI61" s="97"/>
      <c r="AJ61" s="102"/>
      <c r="AK61" s="104"/>
      <c r="AL61" s="104">
        <f>MIN(IF(($AV$2-AV61)*1000&lt;0,0,($AV$2-AV61)*1000),5000)</f>
        <v>1000</v>
      </c>
      <c r="AM61" s="97"/>
      <c r="AN61" s="102"/>
      <c r="AO61" s="104"/>
      <c r="AP61" s="104"/>
      <c r="AQ61" s="97"/>
      <c r="AR61" s="74">
        <f>SUM(J61:P61)</f>
        <v>10374</v>
      </c>
      <c r="AT61" s="2">
        <v>11</v>
      </c>
      <c r="AU61" s="2">
        <v>4</v>
      </c>
      <c r="AV61" s="2">
        <v>3</v>
      </c>
    </row>
    <row r="62" spans="1:48" ht="20.149999999999999" customHeight="1" thickBot="1" x14ac:dyDescent="0.4">
      <c r="A62" s="113"/>
      <c r="B62" s="61">
        <v>101</v>
      </c>
      <c r="C62" s="66" t="s">
        <v>0</v>
      </c>
      <c r="D62" s="67" t="s">
        <v>63</v>
      </c>
      <c r="E62" s="67" t="s">
        <v>70</v>
      </c>
      <c r="F62" s="67" t="s">
        <v>180</v>
      </c>
      <c r="G62" s="67" t="s">
        <v>179</v>
      </c>
      <c r="H62" s="68">
        <v>37796</v>
      </c>
      <c r="I62" s="82" t="s">
        <v>212</v>
      </c>
      <c r="J62" s="75">
        <f>SUM(Q62:S62)</f>
        <v>3273</v>
      </c>
      <c r="K62" s="75">
        <f>SUM(T62:W62)</f>
        <v>1000</v>
      </c>
      <c r="L62" s="75">
        <f>SUM(X62:AA62)</f>
        <v>1100</v>
      </c>
      <c r="M62" s="75">
        <f>SUM(AB62:AE62)</f>
        <v>5000</v>
      </c>
      <c r="N62" s="74">
        <f>SUM(AF62:AI62)</f>
        <v>0</v>
      </c>
      <c r="O62" s="74">
        <f>SUM(AJ62:AM62)</f>
        <v>1000</v>
      </c>
      <c r="P62" s="74">
        <f>SUM(AN62:AQ62)</f>
        <v>0</v>
      </c>
      <c r="Q62" s="72">
        <f>YEAR(H62)</f>
        <v>2003</v>
      </c>
      <c r="R62" s="109">
        <v>1270</v>
      </c>
      <c r="S62" s="98"/>
      <c r="T62" s="105"/>
      <c r="U62" s="106"/>
      <c r="V62" s="107">
        <v>1000</v>
      </c>
      <c r="W62" s="98"/>
      <c r="X62" s="105"/>
      <c r="Y62" s="107">
        <v>100</v>
      </c>
      <c r="Z62" s="107">
        <v>1000</v>
      </c>
      <c r="AA62" s="98"/>
      <c r="AB62" s="105"/>
      <c r="AC62" s="107">
        <v>3000</v>
      </c>
      <c r="AD62" s="107">
        <f>MIN(IF(($AT$2-AT62)*1000&lt;0,0,($AT$2-AT62)*1000),5000)</f>
        <v>2000</v>
      </c>
      <c r="AE62" s="98"/>
      <c r="AF62" s="105"/>
      <c r="AG62" s="107"/>
      <c r="AH62" s="107">
        <f>MIN(IF(($AU$2-AU62)*1000&lt;0,0,($AU$2-AU62)*1000),5000)</f>
        <v>0</v>
      </c>
      <c r="AI62" s="98"/>
      <c r="AJ62" s="105"/>
      <c r="AK62" s="107"/>
      <c r="AL62" s="107">
        <f>MIN(IF(($AV$2-AV62)*1000&lt;0,0,($AV$2-AV62)*1000),5000)</f>
        <v>1000</v>
      </c>
      <c r="AM62" s="98"/>
      <c r="AN62" s="105"/>
      <c r="AO62" s="107"/>
      <c r="AP62" s="107"/>
      <c r="AQ62" s="98"/>
      <c r="AR62" s="75">
        <f>SUM(J62:P62)</f>
        <v>11373</v>
      </c>
      <c r="AT62" s="2">
        <v>11</v>
      </c>
      <c r="AU62" s="2">
        <v>4</v>
      </c>
      <c r="AV62" s="2">
        <v>3</v>
      </c>
    </row>
    <row r="63" spans="1:48" x14ac:dyDescent="0.4">
      <c r="B63" s="32"/>
      <c r="C63" s="88" t="s">
        <v>214</v>
      </c>
      <c r="D63" s="11"/>
      <c r="E63" s="11"/>
      <c r="F63" s="11"/>
      <c r="G63" s="11"/>
      <c r="H63" s="60"/>
      <c r="I63" s="31"/>
      <c r="Q63" s="22"/>
      <c r="R63" s="31"/>
      <c r="W63" s="14"/>
      <c r="X63" s="13"/>
      <c r="AA63" s="13"/>
      <c r="AB63" s="13"/>
      <c r="AE63" s="13"/>
      <c r="AF63" s="13"/>
      <c r="AI63" s="13"/>
      <c r="AJ63" s="13"/>
      <c r="AM63" s="13"/>
      <c r="AN63" s="13"/>
      <c r="AQ63" s="13"/>
    </row>
    <row r="64" spans="1:48" x14ac:dyDescent="0.4">
      <c r="B64" s="32"/>
      <c r="C64" s="20"/>
      <c r="D64" s="12"/>
      <c r="E64" s="12"/>
      <c r="F64" s="12"/>
      <c r="G64" s="12"/>
      <c r="H64" s="12"/>
      <c r="I64" s="31"/>
      <c r="Q64" s="22"/>
      <c r="R64" s="31"/>
      <c r="W64" s="14"/>
      <c r="X64" s="13"/>
      <c r="AA64" s="13"/>
      <c r="AB64" s="13"/>
      <c r="AE64" s="13"/>
      <c r="AF64" s="13"/>
      <c r="AI64" s="13"/>
      <c r="AJ64" s="13"/>
      <c r="AM64" s="13"/>
      <c r="AN64" s="13"/>
      <c r="AQ64" s="13"/>
    </row>
    <row r="65" spans="2:43" x14ac:dyDescent="0.4">
      <c r="B65" s="20"/>
      <c r="C65" s="20"/>
      <c r="D65" s="11"/>
      <c r="E65" s="11"/>
      <c r="F65" s="11"/>
      <c r="G65" s="11"/>
      <c r="H65" s="60"/>
      <c r="I65" s="31"/>
      <c r="Q65" s="22"/>
      <c r="R65" s="31"/>
      <c r="W65" s="14"/>
      <c r="X65" s="13"/>
      <c r="AA65" s="13"/>
      <c r="AB65" s="13"/>
      <c r="AE65" s="13"/>
      <c r="AF65" s="13"/>
      <c r="AI65" s="13"/>
      <c r="AJ65" s="13"/>
      <c r="AM65" s="13"/>
      <c r="AN65" s="13"/>
      <c r="AQ65" s="13"/>
    </row>
    <row r="66" spans="2:43" x14ac:dyDescent="0.4">
      <c r="B66" s="32"/>
      <c r="C66" s="20"/>
      <c r="D66" s="12"/>
      <c r="E66" s="12"/>
      <c r="F66" s="12"/>
      <c r="G66" s="12"/>
      <c r="H66" s="12"/>
      <c r="I66" s="31"/>
      <c r="Q66" s="22"/>
      <c r="R66" s="31"/>
      <c r="W66" s="14"/>
      <c r="X66" s="13"/>
      <c r="AA66" s="13"/>
      <c r="AB66" s="13"/>
      <c r="AE66" s="13"/>
      <c r="AF66" s="13"/>
      <c r="AI66" s="13"/>
      <c r="AJ66" s="13"/>
      <c r="AM66" s="13"/>
      <c r="AN66" s="13"/>
      <c r="AQ66" s="13"/>
    </row>
    <row r="67" spans="2:43" x14ac:dyDescent="0.4">
      <c r="B67" s="20"/>
      <c r="C67" s="20"/>
      <c r="D67" s="11"/>
      <c r="E67" s="11"/>
      <c r="F67" s="11"/>
      <c r="G67" s="11"/>
      <c r="H67" s="60"/>
      <c r="I67" s="31"/>
      <c r="Q67" s="22"/>
      <c r="R67" s="31"/>
      <c r="W67" s="14"/>
      <c r="X67" s="13"/>
      <c r="AA67" s="13"/>
      <c r="AB67" s="13"/>
      <c r="AE67" s="13"/>
      <c r="AF67" s="13"/>
      <c r="AI67" s="13"/>
      <c r="AJ67" s="13"/>
      <c r="AM67" s="13"/>
      <c r="AN67" s="13"/>
      <c r="AQ67" s="13"/>
    </row>
    <row r="68" spans="2:43" x14ac:dyDescent="0.4">
      <c r="B68" s="32"/>
      <c r="C68" s="20"/>
      <c r="D68" s="12"/>
      <c r="E68" s="12"/>
      <c r="F68" s="12"/>
      <c r="G68" s="12" t="s">
        <v>215</v>
      </c>
      <c r="H68" s="12"/>
      <c r="I68" s="31"/>
      <c r="Q68" s="22"/>
      <c r="R68" s="31"/>
      <c r="W68" s="14"/>
      <c r="X68" s="13"/>
      <c r="AA68" s="13"/>
      <c r="AB68" s="13"/>
      <c r="AE68" s="13"/>
      <c r="AF68" s="13"/>
      <c r="AI68" s="13"/>
      <c r="AJ68" s="13"/>
      <c r="AM68" s="13"/>
      <c r="AN68" s="13"/>
      <c r="AQ68" s="13"/>
    </row>
    <row r="69" spans="2:43" x14ac:dyDescent="0.4">
      <c r="B69" s="20"/>
      <c r="C69" s="20"/>
      <c r="D69" s="11"/>
      <c r="E69" s="11"/>
      <c r="F69" s="11"/>
      <c r="G69" s="11" t="s">
        <v>216</v>
      </c>
      <c r="H69" s="60"/>
      <c r="I69" s="31"/>
      <c r="Q69" s="22"/>
      <c r="R69" s="31"/>
      <c r="W69" s="14"/>
      <c r="X69" s="13"/>
      <c r="AA69" s="13"/>
      <c r="AB69" s="13"/>
      <c r="AE69" s="13"/>
      <c r="AF69" s="13"/>
      <c r="AI69" s="13"/>
      <c r="AJ69" s="13"/>
      <c r="AM69" s="13"/>
      <c r="AN69" s="13"/>
      <c r="AQ69" s="13"/>
    </row>
    <row r="70" spans="2:43" x14ac:dyDescent="0.4">
      <c r="B70" s="32"/>
      <c r="C70" s="20"/>
      <c r="D70" s="12"/>
      <c r="E70" s="12"/>
      <c r="F70" s="12"/>
      <c r="G70" s="12" t="s">
        <v>217</v>
      </c>
      <c r="H70" s="12"/>
      <c r="I70" s="31"/>
      <c r="Q70" s="22"/>
      <c r="R70" s="31"/>
      <c r="W70" s="14"/>
      <c r="X70" s="13"/>
      <c r="AA70" s="13"/>
      <c r="AB70" s="13"/>
      <c r="AE70" s="13"/>
      <c r="AF70" s="13"/>
      <c r="AI70" s="13"/>
      <c r="AJ70" s="13"/>
      <c r="AM70" s="13"/>
      <c r="AN70" s="13"/>
      <c r="AQ70" s="13"/>
    </row>
    <row r="71" spans="2:43" x14ac:dyDescent="0.4">
      <c r="B71" s="20"/>
      <c r="C71" s="20"/>
      <c r="D71" s="11"/>
      <c r="E71" s="11"/>
      <c r="F71" s="11"/>
      <c r="G71" s="11" t="s">
        <v>236</v>
      </c>
      <c r="H71" s="60"/>
      <c r="I71" s="31"/>
      <c r="Q71" s="22"/>
      <c r="R71" s="31"/>
      <c r="W71" s="14"/>
      <c r="X71" s="13"/>
      <c r="AA71" s="13"/>
      <c r="AB71" s="13"/>
      <c r="AE71" s="13"/>
      <c r="AF71" s="13"/>
      <c r="AI71" s="13"/>
      <c r="AJ71" s="13"/>
      <c r="AM71" s="13"/>
      <c r="AN71" s="13"/>
      <c r="AQ71" s="13"/>
    </row>
    <row r="72" spans="2:43" x14ac:dyDescent="0.4">
      <c r="B72" s="32"/>
      <c r="C72" s="20"/>
      <c r="D72" s="12"/>
      <c r="E72" s="12"/>
      <c r="F72" s="12"/>
      <c r="G72" s="12"/>
      <c r="H72" s="12"/>
      <c r="I72" s="31"/>
      <c r="Q72" s="22"/>
      <c r="R72" s="31"/>
      <c r="W72" s="14"/>
      <c r="X72" s="13"/>
      <c r="AA72" s="13"/>
      <c r="AB72" s="13"/>
      <c r="AE72" s="13"/>
      <c r="AF72" s="13"/>
      <c r="AI72" s="13"/>
      <c r="AJ72" s="13"/>
      <c r="AM72" s="13"/>
      <c r="AN72" s="13"/>
      <c r="AQ72" s="13"/>
    </row>
    <row r="73" spans="2:43" x14ac:dyDescent="0.4">
      <c r="B73" s="20"/>
      <c r="C73" s="20"/>
      <c r="D73" s="11"/>
      <c r="E73" s="11"/>
      <c r="F73" s="11"/>
      <c r="G73" s="11"/>
      <c r="H73" s="60"/>
      <c r="I73" s="31"/>
      <c r="Q73" s="22"/>
      <c r="R73" s="31"/>
      <c r="W73" s="14"/>
      <c r="X73" s="13"/>
      <c r="AA73" s="13"/>
      <c r="AB73" s="13"/>
      <c r="AE73" s="13"/>
      <c r="AF73" s="13"/>
      <c r="AI73" s="13"/>
      <c r="AJ73" s="13"/>
      <c r="AM73" s="13"/>
      <c r="AN73" s="13"/>
      <c r="AQ73" s="13"/>
    </row>
    <row r="74" spans="2:43" x14ac:dyDescent="0.4">
      <c r="B74" s="32"/>
      <c r="C74" s="20"/>
      <c r="D74" s="12"/>
      <c r="E74" s="12"/>
      <c r="F74" s="12"/>
      <c r="G74" s="12"/>
      <c r="H74" s="12"/>
      <c r="I74" s="31"/>
      <c r="Q74" s="22"/>
      <c r="R74" s="31"/>
      <c r="W74" s="14"/>
      <c r="X74" s="13"/>
      <c r="AA74" s="13"/>
      <c r="AB74" s="13"/>
      <c r="AE74" s="13"/>
      <c r="AF74" s="13"/>
      <c r="AI74" s="13"/>
      <c r="AJ74" s="13"/>
      <c r="AM74" s="13"/>
      <c r="AN74" s="13"/>
      <c r="AQ74" s="13"/>
    </row>
    <row r="75" spans="2:43" x14ac:dyDescent="0.4">
      <c r="B75" s="20"/>
      <c r="C75" s="20"/>
      <c r="D75" s="11"/>
      <c r="E75" s="11"/>
      <c r="F75" s="11"/>
      <c r="G75" s="11"/>
      <c r="H75" s="60"/>
      <c r="I75" s="31"/>
      <c r="Q75" s="22"/>
      <c r="R75" s="31"/>
      <c r="W75" s="14"/>
      <c r="X75" s="13"/>
      <c r="AA75" s="13"/>
      <c r="AB75" s="13"/>
      <c r="AE75" s="13"/>
      <c r="AF75" s="13"/>
      <c r="AI75" s="13"/>
      <c r="AJ75" s="13"/>
      <c r="AM75" s="13"/>
      <c r="AN75" s="13"/>
      <c r="AQ75" s="13"/>
    </row>
    <row r="76" spans="2:43" x14ac:dyDescent="0.4">
      <c r="B76" s="32"/>
      <c r="C76" s="20"/>
      <c r="D76" s="12"/>
      <c r="E76" s="12"/>
      <c r="F76" s="12"/>
      <c r="G76" s="12"/>
      <c r="H76" s="12"/>
      <c r="I76" s="31"/>
      <c r="Q76" s="22"/>
      <c r="R76" s="31"/>
      <c r="W76" s="14"/>
      <c r="X76" s="13"/>
      <c r="AA76" s="13"/>
      <c r="AB76" s="13"/>
      <c r="AE76" s="13"/>
      <c r="AF76" s="13"/>
      <c r="AI76" s="13"/>
      <c r="AJ76" s="13"/>
      <c r="AM76" s="13"/>
      <c r="AN76" s="13"/>
      <c r="AQ76" s="13"/>
    </row>
    <row r="77" spans="2:43" x14ac:dyDescent="0.4">
      <c r="B77" s="20"/>
      <c r="C77" s="20"/>
      <c r="D77" s="11"/>
      <c r="E77" s="11"/>
      <c r="F77" s="11"/>
      <c r="G77" s="11"/>
      <c r="H77" s="60"/>
      <c r="I77" s="31"/>
      <c r="Q77" s="22"/>
      <c r="R77" s="31"/>
      <c r="W77" s="14"/>
      <c r="X77" s="13"/>
      <c r="AA77" s="13"/>
      <c r="AB77" s="13"/>
      <c r="AE77" s="13"/>
      <c r="AF77" s="13"/>
      <c r="AI77" s="13"/>
      <c r="AJ77" s="13"/>
      <c r="AM77" s="13"/>
      <c r="AN77" s="13"/>
      <c r="AQ77" s="13"/>
    </row>
    <row r="78" spans="2:43" ht="75" customHeight="1" x14ac:dyDescent="0.4">
      <c r="B78" s="32"/>
      <c r="C78" s="20"/>
      <c r="D78" s="12"/>
      <c r="E78" s="12"/>
      <c r="F78" s="12"/>
      <c r="G78" s="12"/>
      <c r="H78" s="12"/>
      <c r="I78" s="31"/>
      <c r="Q78" s="22"/>
      <c r="R78" s="31"/>
      <c r="W78" s="14"/>
      <c r="X78" s="13"/>
      <c r="AA78" s="13"/>
      <c r="AB78" s="13"/>
      <c r="AE78" s="13"/>
      <c r="AF78" s="13"/>
      <c r="AI78" s="13"/>
      <c r="AJ78" s="13"/>
      <c r="AM78" s="13"/>
      <c r="AN78" s="13"/>
      <c r="AQ78" s="13"/>
    </row>
    <row r="79" spans="2:43" x14ac:dyDescent="0.4">
      <c r="B79" s="20"/>
      <c r="C79" s="20"/>
      <c r="D79" s="11"/>
      <c r="E79" s="11"/>
      <c r="F79" s="11"/>
      <c r="G79" s="11"/>
      <c r="H79" s="60"/>
      <c r="I79" s="31"/>
      <c r="Q79" s="22"/>
      <c r="R79" s="31"/>
      <c r="W79" s="14"/>
      <c r="X79" s="13"/>
      <c r="AA79" s="13"/>
      <c r="AB79" s="13"/>
      <c r="AE79" s="13"/>
      <c r="AF79" s="13"/>
      <c r="AI79" s="13"/>
      <c r="AJ79" s="13"/>
      <c r="AM79" s="13"/>
      <c r="AN79" s="13"/>
      <c r="AQ79" s="13"/>
    </row>
    <row r="80" spans="2:43" x14ac:dyDescent="0.4">
      <c r="B80" s="32"/>
      <c r="C80" s="20"/>
      <c r="D80" s="12"/>
      <c r="E80" s="12"/>
      <c r="F80" s="12"/>
      <c r="G80" s="12"/>
      <c r="H80" s="12"/>
      <c r="I80" s="31"/>
      <c r="Q80" s="22"/>
      <c r="R80" s="31"/>
      <c r="W80" s="14"/>
      <c r="X80" s="13"/>
      <c r="AA80" s="13"/>
      <c r="AB80" s="13"/>
      <c r="AE80" s="13"/>
      <c r="AF80" s="13"/>
      <c r="AI80" s="13"/>
      <c r="AJ80" s="13"/>
      <c r="AM80" s="13"/>
      <c r="AN80" s="13"/>
      <c r="AQ80" s="13"/>
    </row>
    <row r="81" spans="2:43" x14ac:dyDescent="0.4">
      <c r="B81" s="20"/>
      <c r="C81" s="20"/>
      <c r="D81" s="11"/>
      <c r="E81" s="11"/>
      <c r="F81" s="11"/>
      <c r="G81" s="11"/>
      <c r="H81" s="60"/>
      <c r="I81" s="31"/>
      <c r="Q81" s="22"/>
      <c r="R81" s="31"/>
      <c r="W81" s="14"/>
      <c r="X81" s="13"/>
      <c r="AA81" s="13"/>
      <c r="AB81" s="13"/>
      <c r="AE81" s="13"/>
      <c r="AF81" s="13"/>
      <c r="AI81" s="13"/>
      <c r="AJ81" s="13"/>
      <c r="AM81" s="13"/>
      <c r="AN81" s="13"/>
      <c r="AQ81" s="13"/>
    </row>
    <row r="82" spans="2:43" x14ac:dyDescent="0.4">
      <c r="B82" s="32"/>
      <c r="C82" s="20"/>
      <c r="D82" s="12"/>
      <c r="E82" s="12"/>
      <c r="F82" s="12"/>
      <c r="G82" s="12"/>
      <c r="H82" s="12"/>
      <c r="I82" s="31"/>
      <c r="Q82" s="22"/>
      <c r="R82" s="31"/>
      <c r="W82" s="14"/>
      <c r="X82" s="13"/>
      <c r="AA82" s="13"/>
      <c r="AB82" s="13"/>
      <c r="AE82" s="13"/>
      <c r="AF82" s="13"/>
      <c r="AI82" s="13"/>
      <c r="AJ82" s="13"/>
      <c r="AM82" s="13"/>
      <c r="AN82" s="13"/>
      <c r="AQ82" s="13"/>
    </row>
    <row r="83" spans="2:43" x14ac:dyDescent="0.4">
      <c r="B83" s="20"/>
      <c r="C83" s="20"/>
      <c r="D83" s="11"/>
      <c r="E83" s="11"/>
      <c r="F83" s="11"/>
      <c r="G83" s="11"/>
      <c r="H83" s="60"/>
      <c r="I83" s="31"/>
      <c r="Q83" s="22"/>
      <c r="R83" s="31"/>
      <c r="W83" s="14"/>
      <c r="X83" s="13"/>
      <c r="AA83" s="13"/>
      <c r="AB83" s="13"/>
      <c r="AE83" s="13"/>
      <c r="AF83" s="13"/>
      <c r="AI83" s="13"/>
      <c r="AJ83" s="13"/>
      <c r="AM83" s="13"/>
      <c r="AN83" s="13"/>
      <c r="AQ83" s="13"/>
    </row>
    <row r="84" spans="2:43" x14ac:dyDescent="0.4">
      <c r="B84" s="32"/>
      <c r="C84" s="20"/>
      <c r="D84" s="12"/>
      <c r="E84" s="12"/>
      <c r="F84" s="12"/>
      <c r="G84" s="12"/>
      <c r="H84" s="12"/>
      <c r="I84" s="31"/>
      <c r="Q84" s="22"/>
      <c r="R84" s="31"/>
      <c r="W84" s="14"/>
      <c r="X84" s="13"/>
      <c r="AA84" s="13"/>
      <c r="AB84" s="13"/>
      <c r="AE84" s="13"/>
      <c r="AF84" s="13"/>
      <c r="AI84" s="13"/>
      <c r="AJ84" s="13"/>
      <c r="AM84" s="13"/>
      <c r="AN84" s="13"/>
      <c r="AQ84" s="13"/>
    </row>
    <row r="85" spans="2:43" x14ac:dyDescent="0.4">
      <c r="B85" s="20"/>
      <c r="C85" s="20"/>
      <c r="D85" s="11"/>
      <c r="E85" s="11"/>
      <c r="F85" s="11"/>
      <c r="G85" s="11"/>
      <c r="H85" s="60"/>
      <c r="I85" s="31"/>
      <c r="Q85" s="22"/>
      <c r="R85" s="31"/>
      <c r="W85" s="14"/>
      <c r="X85" s="13"/>
      <c r="AA85" s="13"/>
      <c r="AB85" s="13"/>
      <c r="AE85" s="13"/>
      <c r="AF85" s="13"/>
      <c r="AI85" s="13"/>
      <c r="AJ85" s="13"/>
      <c r="AM85" s="13"/>
      <c r="AN85" s="13"/>
      <c r="AQ85" s="13"/>
    </row>
    <row r="86" spans="2:43" x14ac:dyDescent="0.4">
      <c r="B86" s="32"/>
      <c r="C86" s="20"/>
      <c r="D86" s="12"/>
      <c r="E86" s="12"/>
      <c r="F86" s="12"/>
      <c r="G86" s="12"/>
      <c r="H86" s="12"/>
      <c r="I86" s="31"/>
      <c r="Q86" s="22"/>
      <c r="R86" s="31"/>
      <c r="W86" s="14"/>
      <c r="X86" s="13"/>
      <c r="AA86" s="13"/>
      <c r="AB86" s="13"/>
      <c r="AE86" s="13"/>
      <c r="AF86" s="13"/>
      <c r="AI86" s="13"/>
      <c r="AJ86" s="13"/>
      <c r="AM86" s="13"/>
      <c r="AN86" s="13"/>
      <c r="AQ86" s="13"/>
    </row>
    <row r="87" spans="2:43" x14ac:dyDescent="0.4">
      <c r="B87" s="20"/>
      <c r="C87" s="20"/>
      <c r="D87" s="11"/>
      <c r="E87" s="11"/>
      <c r="F87" s="11"/>
      <c r="G87" s="11"/>
      <c r="H87" s="60"/>
      <c r="I87" s="31"/>
      <c r="Q87" s="22"/>
      <c r="R87" s="31"/>
      <c r="W87" s="14"/>
      <c r="X87" s="13"/>
      <c r="AA87" s="13"/>
      <c r="AB87" s="13"/>
      <c r="AE87" s="13"/>
      <c r="AF87" s="13"/>
      <c r="AI87" s="13"/>
      <c r="AJ87" s="13"/>
      <c r="AM87" s="13"/>
      <c r="AN87" s="13"/>
      <c r="AQ87" s="13"/>
    </row>
    <row r="88" spans="2:43" x14ac:dyDescent="0.4">
      <c r="B88" s="20"/>
      <c r="C88" s="20"/>
      <c r="D88" s="11"/>
      <c r="E88" s="11"/>
      <c r="F88" s="11"/>
      <c r="G88" s="11"/>
      <c r="H88" s="60"/>
      <c r="I88" s="31"/>
      <c r="Q88" s="22"/>
      <c r="R88" s="31"/>
      <c r="W88" s="14"/>
      <c r="X88" s="13"/>
      <c r="AA88" s="13"/>
      <c r="AB88" s="13"/>
      <c r="AE88" s="13"/>
      <c r="AF88" s="13"/>
      <c r="AI88" s="13"/>
      <c r="AJ88" s="13"/>
      <c r="AM88" s="13"/>
      <c r="AN88" s="13"/>
      <c r="AQ88" s="13"/>
    </row>
    <row r="89" spans="2:43" x14ac:dyDescent="0.4">
      <c r="B89" s="20"/>
      <c r="C89" s="20"/>
      <c r="D89" s="11"/>
      <c r="E89" s="11"/>
      <c r="F89" s="11"/>
      <c r="G89" s="11"/>
      <c r="H89" s="60"/>
      <c r="I89" s="31"/>
      <c r="Q89" s="22"/>
      <c r="R89" s="31"/>
      <c r="W89" s="14"/>
      <c r="X89" s="13"/>
      <c r="AA89" s="13"/>
      <c r="AB89" s="13"/>
      <c r="AE89" s="13"/>
      <c r="AF89" s="13"/>
      <c r="AI89" s="13"/>
      <c r="AJ89" s="13"/>
      <c r="AM89" s="13"/>
      <c r="AN89" s="13"/>
      <c r="AQ89" s="13"/>
    </row>
    <row r="90" spans="2:43" x14ac:dyDescent="0.4">
      <c r="B90" s="32"/>
      <c r="C90" s="20"/>
      <c r="D90" s="12"/>
      <c r="E90" s="12"/>
      <c r="F90" s="12"/>
      <c r="G90" s="12"/>
      <c r="H90" s="12"/>
      <c r="I90" s="31"/>
      <c r="Q90" s="22"/>
      <c r="R90" s="31"/>
      <c r="W90" s="14"/>
      <c r="X90" s="13"/>
      <c r="AA90" s="13"/>
      <c r="AB90" s="13"/>
      <c r="AE90" s="13"/>
      <c r="AF90" s="13"/>
      <c r="AI90" s="13"/>
      <c r="AJ90" s="13"/>
      <c r="AM90" s="13"/>
      <c r="AN90" s="13"/>
      <c r="AQ90" s="13"/>
    </row>
    <row r="91" spans="2:43" x14ac:dyDescent="0.4">
      <c r="B91" s="20"/>
      <c r="C91" s="20"/>
      <c r="D91" s="11"/>
      <c r="E91" s="11"/>
      <c r="F91" s="11"/>
      <c r="G91" s="11"/>
      <c r="H91" s="60"/>
      <c r="I91" s="31"/>
      <c r="Q91" s="22"/>
      <c r="R91" s="31"/>
      <c r="W91" s="14"/>
      <c r="X91" s="13"/>
      <c r="AA91" s="13"/>
      <c r="AB91" s="13"/>
      <c r="AE91" s="13"/>
      <c r="AF91" s="13"/>
      <c r="AI91" s="13"/>
      <c r="AJ91" s="13"/>
      <c r="AM91" s="13"/>
      <c r="AN91" s="13"/>
      <c r="AQ91" s="13"/>
    </row>
    <row r="92" spans="2:43" x14ac:dyDescent="0.4">
      <c r="B92" s="32"/>
      <c r="C92" s="20"/>
      <c r="D92" s="12"/>
      <c r="E92" s="12"/>
      <c r="F92" s="12"/>
      <c r="G92" s="12"/>
      <c r="H92" s="12"/>
      <c r="I92" s="31"/>
      <c r="Q92" s="22"/>
      <c r="R92" s="31"/>
      <c r="W92" s="14"/>
      <c r="X92" s="13"/>
      <c r="AA92" s="13"/>
      <c r="AB92" s="13"/>
      <c r="AE92" s="13"/>
      <c r="AF92" s="13"/>
      <c r="AI92" s="13"/>
      <c r="AJ92" s="13"/>
      <c r="AM92" s="13"/>
      <c r="AN92" s="13"/>
      <c r="AQ92" s="13"/>
    </row>
    <row r="93" spans="2:43" x14ac:dyDescent="0.4">
      <c r="B93" s="20"/>
      <c r="C93" s="20"/>
      <c r="D93" s="11"/>
      <c r="E93" s="11"/>
      <c r="F93" s="11"/>
      <c r="G93" s="11"/>
      <c r="H93" s="60"/>
      <c r="I93" s="31"/>
      <c r="Q93" s="22"/>
      <c r="R93" s="31"/>
      <c r="W93" s="14"/>
      <c r="X93" s="13"/>
      <c r="AA93" s="13"/>
      <c r="AB93" s="13"/>
      <c r="AE93" s="13"/>
      <c r="AF93" s="13"/>
      <c r="AI93" s="13"/>
      <c r="AJ93" s="13"/>
      <c r="AM93" s="13"/>
      <c r="AN93" s="13"/>
      <c r="AQ93" s="13"/>
    </row>
    <row r="94" spans="2:43" x14ac:dyDescent="0.4">
      <c r="B94" s="32"/>
      <c r="C94" s="20"/>
      <c r="D94" s="12"/>
      <c r="E94" s="12"/>
      <c r="F94" s="12"/>
      <c r="G94" s="12"/>
      <c r="H94" s="12"/>
      <c r="I94" s="31"/>
      <c r="Q94" s="22"/>
      <c r="R94" s="31"/>
      <c r="W94" s="14"/>
      <c r="X94" s="13"/>
      <c r="AA94" s="13"/>
      <c r="AB94" s="13"/>
      <c r="AE94" s="13"/>
      <c r="AF94" s="13"/>
      <c r="AI94" s="13"/>
      <c r="AJ94" s="13"/>
      <c r="AM94" s="13"/>
      <c r="AN94" s="13"/>
      <c r="AQ94" s="13"/>
    </row>
    <row r="95" spans="2:43" x14ac:dyDescent="0.4">
      <c r="B95" s="20"/>
      <c r="C95" s="20"/>
      <c r="D95" s="11"/>
      <c r="E95" s="11"/>
      <c r="F95" s="11"/>
      <c r="G95" s="11"/>
      <c r="H95" s="60"/>
      <c r="I95" s="31"/>
      <c r="Q95" s="22"/>
      <c r="R95" s="31"/>
      <c r="W95" s="14"/>
      <c r="X95" s="13"/>
      <c r="AA95" s="13"/>
      <c r="AB95" s="13"/>
      <c r="AE95" s="13"/>
      <c r="AF95" s="13"/>
      <c r="AI95" s="13"/>
      <c r="AJ95" s="13"/>
      <c r="AM95" s="13"/>
      <c r="AN95" s="13"/>
      <c r="AQ95" s="13"/>
    </row>
    <row r="96" spans="2:43" x14ac:dyDescent="0.4">
      <c r="B96" s="32"/>
      <c r="C96" s="20"/>
      <c r="D96" s="12"/>
      <c r="E96" s="12"/>
      <c r="F96" s="12"/>
      <c r="G96" s="12"/>
      <c r="H96" s="12"/>
      <c r="I96" s="31"/>
      <c r="Q96" s="22"/>
      <c r="R96" s="31"/>
      <c r="W96" s="14"/>
      <c r="X96" s="13"/>
      <c r="AA96" s="13"/>
      <c r="AB96" s="13"/>
      <c r="AE96" s="13"/>
      <c r="AF96" s="13"/>
      <c r="AI96" s="13"/>
      <c r="AJ96" s="13"/>
      <c r="AM96" s="13"/>
      <c r="AN96" s="13"/>
      <c r="AQ96" s="13"/>
    </row>
    <row r="97" spans="2:43" x14ac:dyDescent="0.4">
      <c r="B97" s="20"/>
      <c r="C97" s="20"/>
      <c r="D97" s="11"/>
      <c r="E97" s="11"/>
      <c r="F97" s="11"/>
      <c r="G97" s="11"/>
      <c r="H97" s="60"/>
      <c r="I97" s="31"/>
      <c r="Q97" s="22"/>
      <c r="R97" s="31"/>
      <c r="W97" s="14"/>
      <c r="X97" s="13"/>
      <c r="AA97" s="13"/>
      <c r="AB97" s="13"/>
      <c r="AE97" s="13"/>
      <c r="AF97" s="13"/>
      <c r="AI97" s="13"/>
      <c r="AJ97" s="13"/>
      <c r="AM97" s="13"/>
      <c r="AN97" s="13"/>
      <c r="AQ97" s="13"/>
    </row>
    <row r="98" spans="2:43" x14ac:dyDescent="0.4">
      <c r="B98" s="32"/>
      <c r="C98" s="20"/>
      <c r="D98" s="12"/>
      <c r="E98" s="12"/>
      <c r="F98" s="12"/>
      <c r="G98" s="12"/>
      <c r="H98" s="12"/>
      <c r="I98" s="31"/>
      <c r="Q98" s="22"/>
      <c r="R98" s="31"/>
      <c r="W98" s="14"/>
      <c r="X98" s="13"/>
      <c r="AA98" s="13"/>
      <c r="AB98" s="13"/>
      <c r="AE98" s="13"/>
      <c r="AF98" s="13"/>
      <c r="AI98" s="13"/>
      <c r="AJ98" s="13"/>
      <c r="AM98" s="13"/>
      <c r="AN98" s="13"/>
      <c r="AQ98" s="13"/>
    </row>
    <row r="99" spans="2:43" x14ac:dyDescent="0.4">
      <c r="B99" s="20"/>
      <c r="C99" s="20"/>
      <c r="D99" s="11"/>
      <c r="E99" s="11"/>
      <c r="F99" s="11"/>
      <c r="G99" s="11"/>
      <c r="H99" s="60"/>
      <c r="I99" s="31"/>
      <c r="Q99" s="22"/>
      <c r="R99" s="31"/>
      <c r="W99" s="14"/>
      <c r="X99" s="13"/>
      <c r="AA99" s="13"/>
      <c r="AB99" s="13"/>
      <c r="AE99" s="13"/>
      <c r="AF99" s="13"/>
      <c r="AI99" s="13"/>
      <c r="AJ99" s="13"/>
      <c r="AM99" s="13"/>
      <c r="AN99" s="13"/>
      <c r="AQ99" s="13"/>
    </row>
    <row r="100" spans="2:43" x14ac:dyDescent="0.4">
      <c r="B100" s="32"/>
      <c r="C100" s="20"/>
      <c r="D100" s="12"/>
      <c r="E100" s="12"/>
      <c r="F100" s="12"/>
      <c r="G100" s="12"/>
      <c r="H100" s="12"/>
      <c r="I100" s="31"/>
      <c r="Q100" s="22"/>
      <c r="R100" s="31"/>
      <c r="W100" s="14"/>
      <c r="X100" s="13"/>
      <c r="AA100" s="13"/>
      <c r="AB100" s="13"/>
      <c r="AE100" s="13"/>
      <c r="AF100" s="13"/>
      <c r="AI100" s="13"/>
      <c r="AJ100" s="13"/>
      <c r="AM100" s="13"/>
      <c r="AN100" s="13"/>
      <c r="AQ100" s="13"/>
    </row>
    <row r="101" spans="2:43" x14ac:dyDescent="0.4">
      <c r="B101" s="20"/>
      <c r="C101" s="20"/>
      <c r="D101" s="11"/>
      <c r="E101" s="11"/>
      <c r="F101" s="11"/>
      <c r="G101" s="11"/>
      <c r="H101" s="60"/>
      <c r="I101" s="31"/>
      <c r="Q101" s="22"/>
      <c r="R101" s="31"/>
      <c r="W101" s="14"/>
      <c r="X101" s="13"/>
      <c r="AA101" s="13"/>
      <c r="AB101" s="13"/>
      <c r="AE101" s="13"/>
      <c r="AF101" s="13"/>
      <c r="AI101" s="13"/>
      <c r="AJ101" s="13"/>
      <c r="AM101" s="13"/>
      <c r="AN101" s="13"/>
      <c r="AQ101" s="13"/>
    </row>
    <row r="102" spans="2:43" x14ac:dyDescent="0.4">
      <c r="B102" s="32"/>
      <c r="C102" s="20"/>
      <c r="D102" s="12"/>
      <c r="E102" s="12"/>
      <c r="F102" s="12"/>
      <c r="G102" s="12"/>
      <c r="H102" s="12"/>
      <c r="I102" s="31"/>
      <c r="Q102" s="22"/>
      <c r="R102" s="31"/>
      <c r="W102" s="14"/>
      <c r="X102" s="13"/>
      <c r="AA102" s="13"/>
      <c r="AB102" s="13"/>
      <c r="AE102" s="13"/>
      <c r="AF102" s="13"/>
      <c r="AI102" s="13"/>
      <c r="AJ102" s="13"/>
      <c r="AM102" s="13"/>
      <c r="AN102" s="13"/>
      <c r="AQ102" s="13"/>
    </row>
    <row r="103" spans="2:43" x14ac:dyDescent="0.4">
      <c r="B103" s="20"/>
      <c r="C103" s="20"/>
      <c r="D103" s="11"/>
      <c r="E103" s="11"/>
      <c r="F103" s="11"/>
      <c r="G103" s="11"/>
      <c r="H103" s="60"/>
      <c r="I103" s="31"/>
      <c r="Q103" s="22"/>
      <c r="R103" s="31"/>
      <c r="W103" s="14"/>
      <c r="X103" s="13"/>
      <c r="AA103" s="13"/>
      <c r="AB103" s="13"/>
      <c r="AE103" s="13"/>
      <c r="AF103" s="13"/>
      <c r="AI103" s="13"/>
      <c r="AJ103" s="13"/>
      <c r="AM103" s="13"/>
      <c r="AN103" s="13"/>
      <c r="AQ103" s="13"/>
    </row>
    <row r="104" spans="2:43" x14ac:dyDescent="0.4">
      <c r="B104" s="32"/>
      <c r="C104" s="20"/>
      <c r="D104" s="12"/>
      <c r="E104" s="12"/>
      <c r="F104" s="12"/>
      <c r="G104" s="12"/>
      <c r="H104" s="12"/>
      <c r="I104" s="31"/>
      <c r="Q104" s="22"/>
      <c r="R104" s="31"/>
      <c r="W104" s="14"/>
      <c r="X104" s="13"/>
      <c r="AA104" s="13"/>
      <c r="AB104" s="13"/>
      <c r="AE104" s="13"/>
      <c r="AF104" s="13"/>
      <c r="AI104" s="13"/>
      <c r="AJ104" s="13"/>
      <c r="AM104" s="13"/>
      <c r="AN104" s="13"/>
      <c r="AQ104" s="13"/>
    </row>
    <row r="105" spans="2:43" x14ac:dyDescent="0.4">
      <c r="B105" s="20"/>
      <c r="C105" s="20"/>
      <c r="D105" s="11"/>
      <c r="E105" s="11"/>
      <c r="F105" s="11"/>
      <c r="G105" s="11"/>
      <c r="H105" s="60"/>
      <c r="I105" s="31"/>
      <c r="Q105" s="22"/>
      <c r="R105" s="31"/>
      <c r="W105" s="14"/>
      <c r="X105" s="13"/>
      <c r="AA105" s="13"/>
      <c r="AB105" s="13"/>
      <c r="AE105" s="13"/>
      <c r="AF105" s="13"/>
      <c r="AI105" s="13"/>
      <c r="AJ105" s="13"/>
      <c r="AM105" s="13"/>
      <c r="AN105" s="13"/>
      <c r="AQ105" s="13"/>
    </row>
    <row r="106" spans="2:43" x14ac:dyDescent="0.4">
      <c r="B106" s="20"/>
      <c r="C106" s="20"/>
      <c r="D106" s="11"/>
      <c r="E106" s="11"/>
      <c r="F106" s="11"/>
      <c r="G106" s="11"/>
      <c r="H106" s="60"/>
      <c r="I106" s="31"/>
      <c r="Q106" s="22"/>
      <c r="R106" s="31"/>
      <c r="W106" s="14"/>
      <c r="X106" s="13"/>
      <c r="AA106" s="13"/>
      <c r="AB106" s="13"/>
      <c r="AE106" s="13"/>
      <c r="AF106" s="13"/>
      <c r="AI106" s="13"/>
      <c r="AJ106" s="13"/>
      <c r="AM106" s="13"/>
      <c r="AN106" s="13"/>
      <c r="AQ106" s="13"/>
    </row>
    <row r="107" spans="2:43" x14ac:dyDescent="0.4">
      <c r="B107" s="20"/>
      <c r="C107" s="20"/>
      <c r="D107" s="11"/>
      <c r="E107" s="11"/>
      <c r="F107" s="11"/>
      <c r="G107" s="11"/>
      <c r="H107" s="60"/>
      <c r="I107" s="31"/>
      <c r="Q107" s="22"/>
      <c r="R107" s="31"/>
      <c r="W107" s="14"/>
      <c r="X107" s="13"/>
      <c r="AA107" s="13"/>
      <c r="AB107" s="13"/>
      <c r="AE107" s="13"/>
      <c r="AF107" s="13"/>
      <c r="AI107" s="13"/>
      <c r="AJ107" s="13"/>
      <c r="AM107" s="13"/>
      <c r="AN107" s="13"/>
      <c r="AQ107" s="13"/>
    </row>
    <row r="108" spans="2:43" ht="50.25" customHeight="1" x14ac:dyDescent="0.4">
      <c r="B108" s="32"/>
      <c r="C108" s="20"/>
      <c r="D108" s="12"/>
      <c r="E108" s="12"/>
      <c r="F108" s="12"/>
      <c r="G108" s="12"/>
      <c r="H108" s="12"/>
      <c r="I108" s="31"/>
      <c r="Q108" s="22"/>
      <c r="R108" s="31"/>
      <c r="W108" s="14"/>
      <c r="X108" s="13"/>
      <c r="AA108" s="13"/>
      <c r="AB108" s="13"/>
      <c r="AE108" s="13"/>
      <c r="AF108" s="13"/>
      <c r="AI108" s="13"/>
      <c r="AJ108" s="13"/>
      <c r="AM108" s="13"/>
      <c r="AN108" s="13"/>
      <c r="AQ108" s="13"/>
    </row>
    <row r="109" spans="2:43" x14ac:dyDescent="0.4">
      <c r="B109" s="20"/>
      <c r="C109" s="20"/>
      <c r="D109" s="11"/>
      <c r="E109" s="11"/>
      <c r="F109" s="11"/>
      <c r="G109" s="11"/>
      <c r="H109" s="60"/>
      <c r="I109" s="31"/>
      <c r="Q109" s="22"/>
      <c r="R109" s="31"/>
      <c r="W109" s="14"/>
      <c r="X109" s="13"/>
      <c r="AA109" s="13"/>
      <c r="AB109" s="13"/>
      <c r="AE109" s="13"/>
      <c r="AF109" s="13"/>
      <c r="AI109" s="13"/>
      <c r="AJ109" s="13"/>
      <c r="AM109" s="13"/>
      <c r="AN109" s="13"/>
      <c r="AQ109" s="13"/>
    </row>
    <row r="110" spans="2:43" x14ac:dyDescent="0.4">
      <c r="B110" s="32"/>
      <c r="C110" s="20"/>
      <c r="D110" s="12"/>
      <c r="E110" s="12"/>
      <c r="F110" s="12"/>
      <c r="G110" s="12"/>
      <c r="H110" s="12"/>
      <c r="I110" s="31"/>
      <c r="Q110" s="22"/>
      <c r="R110" s="31"/>
      <c r="W110" s="14"/>
      <c r="X110" s="13"/>
      <c r="AA110" s="13"/>
      <c r="AB110" s="13"/>
      <c r="AE110" s="13"/>
      <c r="AF110" s="13"/>
      <c r="AI110" s="13"/>
      <c r="AJ110" s="13"/>
      <c r="AM110" s="13"/>
      <c r="AN110" s="13"/>
      <c r="AQ110" s="13"/>
    </row>
    <row r="111" spans="2:43" ht="50.25" customHeight="1" x14ac:dyDescent="0.4">
      <c r="B111" s="20"/>
      <c r="C111" s="20"/>
      <c r="D111" s="11"/>
      <c r="E111" s="11"/>
      <c r="F111" s="11"/>
      <c r="G111" s="11"/>
      <c r="H111" s="60"/>
      <c r="I111" s="31"/>
      <c r="Q111" s="22"/>
      <c r="R111" s="31"/>
      <c r="W111" s="14"/>
      <c r="X111" s="13"/>
      <c r="AA111" s="13"/>
      <c r="AB111" s="13"/>
      <c r="AE111" s="13"/>
      <c r="AF111" s="13"/>
      <c r="AI111" s="13"/>
      <c r="AJ111" s="13"/>
      <c r="AM111" s="13"/>
      <c r="AN111" s="13"/>
      <c r="AQ111" s="13"/>
    </row>
    <row r="112" spans="2:43" x14ac:dyDescent="0.4">
      <c r="B112" s="32"/>
      <c r="C112" s="20"/>
      <c r="D112" s="12"/>
      <c r="E112" s="12"/>
      <c r="F112" s="12"/>
      <c r="G112" s="12"/>
      <c r="H112" s="12"/>
      <c r="I112" s="31"/>
      <c r="Q112" s="22"/>
      <c r="R112" s="31"/>
      <c r="W112" s="14"/>
      <c r="X112" s="13"/>
      <c r="AA112" s="13"/>
      <c r="AB112" s="13"/>
      <c r="AE112" s="13"/>
      <c r="AF112" s="13"/>
      <c r="AI112" s="13"/>
      <c r="AJ112" s="13"/>
      <c r="AM112" s="13"/>
      <c r="AN112" s="13"/>
      <c r="AQ112" s="13"/>
    </row>
    <row r="113" spans="2:43" x14ac:dyDescent="0.4">
      <c r="B113" s="20"/>
      <c r="C113" s="20"/>
      <c r="D113" s="11"/>
      <c r="E113" s="11"/>
      <c r="F113" s="11"/>
      <c r="G113" s="11"/>
      <c r="H113" s="60"/>
      <c r="I113" s="31"/>
      <c r="Q113" s="22"/>
      <c r="R113" s="31"/>
      <c r="W113" s="14"/>
      <c r="X113" s="13"/>
      <c r="AA113" s="13"/>
      <c r="AB113" s="13"/>
      <c r="AE113" s="13"/>
      <c r="AF113" s="13"/>
      <c r="AI113" s="13"/>
      <c r="AJ113" s="13"/>
      <c r="AM113" s="13"/>
      <c r="AN113" s="13"/>
      <c r="AQ113" s="13"/>
    </row>
    <row r="114" spans="2:43" x14ac:dyDescent="0.4">
      <c r="B114" s="32"/>
      <c r="C114" s="20"/>
      <c r="D114" s="12"/>
      <c r="E114" s="12"/>
      <c r="F114" s="12"/>
      <c r="G114" s="12"/>
      <c r="H114" s="12"/>
      <c r="I114" s="31"/>
      <c r="Q114" s="22"/>
      <c r="R114" s="31"/>
      <c r="W114" s="14"/>
      <c r="X114" s="13"/>
      <c r="AA114" s="13"/>
      <c r="AB114" s="13"/>
      <c r="AE114" s="13"/>
      <c r="AF114" s="13"/>
      <c r="AI114" s="13"/>
      <c r="AJ114" s="13"/>
      <c r="AM114" s="13"/>
      <c r="AN114" s="13"/>
      <c r="AQ114" s="13"/>
    </row>
    <row r="115" spans="2:43" x14ac:dyDescent="0.4">
      <c r="B115" s="20"/>
      <c r="C115" s="20"/>
      <c r="D115" s="11"/>
      <c r="E115" s="11"/>
      <c r="F115" s="11"/>
      <c r="G115" s="11"/>
      <c r="H115" s="60"/>
      <c r="I115" s="31"/>
      <c r="Q115" s="22"/>
      <c r="R115" s="31"/>
      <c r="W115" s="14"/>
      <c r="X115" s="13"/>
      <c r="AA115" s="13"/>
      <c r="AB115" s="13"/>
      <c r="AE115" s="13"/>
      <c r="AF115" s="13"/>
      <c r="AI115" s="13"/>
      <c r="AJ115" s="13"/>
      <c r="AM115" s="13"/>
      <c r="AN115" s="13"/>
      <c r="AQ115" s="13"/>
    </row>
    <row r="116" spans="2:43" x14ac:dyDescent="0.4">
      <c r="B116" s="32"/>
      <c r="C116" s="20"/>
      <c r="D116" s="12"/>
      <c r="E116" s="12"/>
      <c r="F116" s="12"/>
      <c r="G116" s="12"/>
      <c r="H116" s="12"/>
      <c r="I116" s="31"/>
      <c r="Q116" s="22"/>
      <c r="R116" s="31"/>
      <c r="W116" s="14"/>
      <c r="X116" s="13"/>
      <c r="AA116" s="13"/>
      <c r="AB116" s="13"/>
      <c r="AE116" s="13"/>
      <c r="AF116" s="13"/>
      <c r="AI116" s="13"/>
      <c r="AJ116" s="13"/>
      <c r="AM116" s="13"/>
      <c r="AN116" s="13"/>
      <c r="AQ116" s="13"/>
    </row>
    <row r="117" spans="2:43" x14ac:dyDescent="0.4">
      <c r="B117" s="20"/>
      <c r="C117" s="20"/>
      <c r="D117" s="11"/>
      <c r="E117" s="11"/>
      <c r="F117" s="11"/>
      <c r="G117" s="11"/>
      <c r="H117" s="60"/>
      <c r="I117" s="31"/>
      <c r="Q117" s="22"/>
      <c r="R117" s="31"/>
      <c r="W117" s="14"/>
      <c r="X117" s="13"/>
      <c r="AA117" s="13"/>
      <c r="AB117" s="13"/>
      <c r="AE117" s="13"/>
      <c r="AF117" s="13"/>
      <c r="AI117" s="13"/>
      <c r="AJ117" s="13"/>
      <c r="AM117" s="13"/>
      <c r="AN117" s="13"/>
      <c r="AQ117" s="13"/>
    </row>
    <row r="118" spans="2:43" x14ac:dyDescent="0.4">
      <c r="B118" s="32"/>
      <c r="C118" s="20"/>
      <c r="D118" s="12"/>
      <c r="E118" s="12"/>
      <c r="F118" s="12"/>
      <c r="G118" s="12"/>
      <c r="H118" s="12"/>
      <c r="I118" s="31"/>
      <c r="Q118" s="22"/>
      <c r="R118" s="31"/>
      <c r="W118" s="14"/>
      <c r="X118" s="13"/>
      <c r="AA118" s="13"/>
      <c r="AB118" s="13"/>
      <c r="AE118" s="13"/>
      <c r="AF118" s="13"/>
      <c r="AI118" s="13"/>
      <c r="AJ118" s="13"/>
      <c r="AM118" s="13"/>
      <c r="AN118" s="13"/>
      <c r="AQ118" s="13"/>
    </row>
    <row r="119" spans="2:43" x14ac:dyDescent="0.4">
      <c r="B119" s="20"/>
      <c r="C119" s="20"/>
      <c r="D119" s="11"/>
      <c r="E119" s="11"/>
      <c r="F119" s="11"/>
      <c r="G119" s="11"/>
      <c r="H119" s="60"/>
      <c r="I119" s="31"/>
      <c r="Q119" s="22"/>
      <c r="R119" s="31"/>
      <c r="W119" s="14"/>
      <c r="X119" s="13"/>
      <c r="AA119" s="13"/>
      <c r="AB119" s="13"/>
      <c r="AE119" s="13"/>
      <c r="AF119" s="13"/>
      <c r="AI119" s="13"/>
      <c r="AJ119" s="13"/>
      <c r="AM119" s="13"/>
      <c r="AN119" s="13"/>
      <c r="AQ119" s="13"/>
    </row>
    <row r="120" spans="2:43" x14ac:dyDescent="0.4">
      <c r="B120" s="32"/>
      <c r="C120" s="20"/>
      <c r="D120" s="12"/>
      <c r="E120" s="12"/>
      <c r="F120" s="12"/>
      <c r="G120" s="12"/>
      <c r="H120" s="12"/>
      <c r="I120" s="31"/>
      <c r="Q120" s="22"/>
      <c r="R120" s="31"/>
      <c r="W120" s="14"/>
      <c r="X120" s="13"/>
      <c r="AA120" s="13"/>
      <c r="AB120" s="13"/>
      <c r="AE120" s="13"/>
      <c r="AF120" s="13"/>
      <c r="AI120" s="13"/>
      <c r="AJ120" s="13"/>
      <c r="AM120" s="13"/>
      <c r="AN120" s="13"/>
      <c r="AQ120" s="13"/>
    </row>
    <row r="121" spans="2:43" x14ac:dyDescent="0.4">
      <c r="B121" s="20"/>
      <c r="C121" s="20"/>
      <c r="D121" s="11"/>
      <c r="E121" s="11"/>
      <c r="F121" s="11"/>
      <c r="G121" s="11"/>
      <c r="H121" s="60"/>
      <c r="I121" s="31"/>
      <c r="Q121" s="22"/>
      <c r="R121" s="31"/>
      <c r="W121" s="14"/>
      <c r="X121" s="13"/>
      <c r="AA121" s="13"/>
      <c r="AB121" s="13"/>
      <c r="AE121" s="13"/>
      <c r="AF121" s="13"/>
      <c r="AI121" s="13"/>
      <c r="AJ121" s="13"/>
      <c r="AM121" s="13"/>
      <c r="AN121" s="13"/>
      <c r="AQ121" s="13"/>
    </row>
    <row r="122" spans="2:43" x14ac:dyDescent="0.4">
      <c r="B122" s="32"/>
      <c r="C122" s="20"/>
      <c r="D122" s="12"/>
      <c r="E122" s="12"/>
      <c r="F122" s="12"/>
      <c r="G122" s="12"/>
      <c r="H122" s="12"/>
      <c r="I122" s="31"/>
      <c r="Q122" s="22"/>
      <c r="R122" s="31"/>
      <c r="W122" s="14"/>
      <c r="X122" s="13"/>
      <c r="AA122" s="13"/>
      <c r="AB122" s="13"/>
      <c r="AE122" s="13"/>
      <c r="AF122" s="13"/>
      <c r="AI122" s="13"/>
      <c r="AJ122" s="13"/>
      <c r="AM122" s="13"/>
      <c r="AN122" s="13"/>
      <c r="AQ122" s="13"/>
    </row>
    <row r="123" spans="2:43" ht="75" customHeight="1" x14ac:dyDescent="0.4">
      <c r="B123" s="20"/>
      <c r="C123" s="20"/>
      <c r="D123" s="11"/>
      <c r="E123" s="11"/>
      <c r="F123" s="11"/>
      <c r="G123" s="11"/>
      <c r="H123" s="60"/>
      <c r="I123" s="31"/>
      <c r="Q123" s="22"/>
      <c r="R123" s="31"/>
      <c r="W123" s="14"/>
      <c r="X123" s="13"/>
      <c r="AA123" s="13"/>
      <c r="AB123" s="13"/>
      <c r="AE123" s="13"/>
      <c r="AF123" s="13"/>
      <c r="AI123" s="13"/>
      <c r="AJ123" s="13"/>
      <c r="AM123" s="13"/>
      <c r="AN123" s="13"/>
      <c r="AQ123" s="13"/>
    </row>
    <row r="124" spans="2:43" x14ac:dyDescent="0.4">
      <c r="B124" s="32"/>
      <c r="C124" s="20"/>
      <c r="D124" s="12"/>
      <c r="E124" s="12"/>
      <c r="F124" s="12"/>
      <c r="G124" s="12"/>
      <c r="H124" s="12"/>
      <c r="I124" s="31"/>
      <c r="Q124" s="22"/>
      <c r="R124" s="31"/>
      <c r="W124" s="14"/>
      <c r="X124" s="13"/>
      <c r="AA124" s="13"/>
      <c r="AB124" s="13"/>
      <c r="AE124" s="13"/>
      <c r="AF124" s="13"/>
      <c r="AI124" s="13"/>
      <c r="AJ124" s="13"/>
      <c r="AM124" s="13"/>
      <c r="AN124" s="13"/>
      <c r="AQ124" s="13"/>
    </row>
    <row r="125" spans="2:43" x14ac:dyDescent="0.4">
      <c r="B125" s="20"/>
      <c r="C125" s="20"/>
      <c r="D125" s="11"/>
      <c r="E125" s="11"/>
      <c r="F125" s="11"/>
      <c r="G125" s="11"/>
      <c r="H125" s="60"/>
      <c r="I125" s="31"/>
      <c r="Q125" s="22"/>
      <c r="R125" s="31"/>
      <c r="W125" s="14"/>
      <c r="X125" s="13"/>
      <c r="AA125" s="13"/>
      <c r="AB125" s="13"/>
      <c r="AE125" s="13"/>
      <c r="AF125" s="13"/>
      <c r="AI125" s="13"/>
      <c r="AJ125" s="13"/>
      <c r="AM125" s="13"/>
      <c r="AN125" s="13"/>
      <c r="AQ125" s="13"/>
    </row>
    <row r="126" spans="2:43" x14ac:dyDescent="0.4">
      <c r="B126" s="32"/>
      <c r="C126" s="20"/>
      <c r="D126" s="12"/>
      <c r="E126" s="12"/>
      <c r="F126" s="12"/>
      <c r="G126" s="12"/>
      <c r="H126" s="12"/>
      <c r="I126" s="31"/>
      <c r="Q126" s="22"/>
      <c r="R126" s="31"/>
      <c r="W126" s="14"/>
      <c r="X126" s="13"/>
      <c r="AA126" s="13"/>
      <c r="AB126" s="13"/>
      <c r="AE126" s="13"/>
      <c r="AF126" s="13"/>
      <c r="AI126" s="13"/>
      <c r="AJ126" s="13"/>
      <c r="AM126" s="13"/>
      <c r="AN126" s="13"/>
      <c r="AQ126" s="13"/>
    </row>
    <row r="127" spans="2:43" x14ac:dyDescent="0.4">
      <c r="B127" s="20"/>
      <c r="C127" s="20"/>
      <c r="D127" s="11"/>
      <c r="E127" s="11"/>
      <c r="F127" s="11"/>
      <c r="G127" s="11"/>
      <c r="H127" s="60"/>
      <c r="I127" s="31"/>
      <c r="Q127" s="22"/>
      <c r="R127" s="31"/>
      <c r="W127" s="14"/>
      <c r="X127" s="13"/>
      <c r="AA127" s="13"/>
      <c r="AB127" s="13"/>
      <c r="AE127" s="13"/>
      <c r="AF127" s="13"/>
      <c r="AI127" s="13"/>
      <c r="AJ127" s="13"/>
      <c r="AM127" s="13"/>
      <c r="AN127" s="13"/>
      <c r="AQ127" s="13"/>
    </row>
    <row r="128" spans="2:43" x14ac:dyDescent="0.4">
      <c r="B128" s="32"/>
      <c r="C128" s="20"/>
      <c r="D128" s="12"/>
      <c r="E128" s="12"/>
      <c r="F128" s="12"/>
      <c r="G128" s="12"/>
      <c r="H128" s="12"/>
      <c r="I128" s="31"/>
      <c r="Q128" s="22"/>
      <c r="R128" s="31"/>
      <c r="W128" s="14"/>
      <c r="X128" s="13"/>
      <c r="AA128" s="13"/>
      <c r="AB128" s="13"/>
      <c r="AE128" s="13"/>
      <c r="AF128" s="13"/>
      <c r="AI128" s="13"/>
      <c r="AJ128" s="13"/>
      <c r="AM128" s="13"/>
      <c r="AN128" s="13"/>
      <c r="AQ128" s="13"/>
    </row>
    <row r="129" spans="2:43" x14ac:dyDescent="0.4">
      <c r="B129" s="20"/>
      <c r="C129" s="20"/>
      <c r="D129" s="11"/>
      <c r="E129" s="11"/>
      <c r="F129" s="11"/>
      <c r="G129" s="11"/>
      <c r="H129" s="60"/>
      <c r="I129" s="31"/>
      <c r="Q129" s="22"/>
      <c r="R129" s="31"/>
      <c r="W129" s="14"/>
      <c r="X129" s="13"/>
      <c r="AA129" s="13"/>
      <c r="AB129" s="13"/>
      <c r="AE129" s="13"/>
      <c r="AF129" s="13"/>
      <c r="AI129" s="13"/>
      <c r="AJ129" s="13"/>
      <c r="AM129" s="13"/>
      <c r="AN129" s="13"/>
      <c r="AQ129" s="13"/>
    </row>
    <row r="130" spans="2:43" ht="50.25" customHeight="1" x14ac:dyDescent="0.4">
      <c r="B130" s="32"/>
      <c r="C130" s="20"/>
      <c r="D130" s="12"/>
      <c r="E130" s="12"/>
      <c r="F130" s="12"/>
      <c r="G130" s="12"/>
      <c r="H130" s="12"/>
      <c r="I130" s="31"/>
      <c r="Q130" s="22"/>
      <c r="R130" s="31"/>
      <c r="W130" s="14"/>
      <c r="X130" s="13"/>
      <c r="AA130" s="13"/>
      <c r="AB130" s="13"/>
      <c r="AE130" s="13"/>
      <c r="AF130" s="13"/>
      <c r="AI130" s="13"/>
      <c r="AJ130" s="13"/>
      <c r="AM130" s="13"/>
      <c r="AN130" s="13"/>
      <c r="AQ130" s="13"/>
    </row>
    <row r="131" spans="2:43" x14ac:dyDescent="0.4">
      <c r="B131" s="20"/>
      <c r="C131" s="20"/>
      <c r="D131" s="11"/>
      <c r="E131" s="11"/>
      <c r="F131" s="11"/>
      <c r="G131" s="11"/>
      <c r="H131" s="60"/>
      <c r="I131" s="31"/>
      <c r="Q131" s="22"/>
      <c r="R131" s="31"/>
      <c r="W131" s="14"/>
      <c r="X131" s="13"/>
      <c r="AA131" s="13"/>
      <c r="AB131" s="13"/>
      <c r="AE131" s="13"/>
      <c r="AF131" s="13"/>
      <c r="AI131" s="13"/>
      <c r="AJ131" s="13"/>
      <c r="AM131" s="13"/>
      <c r="AN131" s="13"/>
      <c r="AQ131" s="13"/>
    </row>
    <row r="132" spans="2:43" x14ac:dyDescent="0.4">
      <c r="B132" s="32"/>
      <c r="C132" s="20"/>
      <c r="D132" s="12"/>
      <c r="E132" s="12"/>
      <c r="F132" s="12"/>
      <c r="G132" s="12"/>
      <c r="H132" s="12"/>
      <c r="I132" s="31"/>
      <c r="Q132" s="22"/>
      <c r="R132" s="31"/>
      <c r="W132" s="14"/>
      <c r="X132" s="13"/>
      <c r="AA132" s="13"/>
      <c r="AB132" s="13"/>
      <c r="AE132" s="13"/>
      <c r="AF132" s="13"/>
      <c r="AI132" s="13"/>
      <c r="AJ132" s="13"/>
      <c r="AM132" s="13"/>
      <c r="AN132" s="13"/>
      <c r="AQ132" s="13"/>
    </row>
    <row r="133" spans="2:43" x14ac:dyDescent="0.4">
      <c r="B133" s="20"/>
      <c r="C133" s="20"/>
      <c r="D133" s="11"/>
      <c r="E133" s="11"/>
      <c r="F133" s="11"/>
      <c r="G133" s="11"/>
      <c r="H133" s="60"/>
      <c r="I133" s="31"/>
      <c r="Q133" s="22"/>
      <c r="R133" s="31"/>
      <c r="W133" s="14"/>
      <c r="X133" s="13"/>
      <c r="AA133" s="13"/>
      <c r="AB133" s="13"/>
      <c r="AE133" s="13"/>
      <c r="AF133" s="13"/>
      <c r="AI133" s="13"/>
      <c r="AJ133" s="13"/>
      <c r="AM133" s="13"/>
      <c r="AN133" s="13"/>
      <c r="AQ133" s="13"/>
    </row>
    <row r="134" spans="2:43" x14ac:dyDescent="0.4">
      <c r="B134" s="32"/>
      <c r="C134" s="20"/>
      <c r="D134" s="12"/>
      <c r="E134" s="12"/>
      <c r="F134" s="12"/>
      <c r="G134" s="12"/>
      <c r="H134" s="12"/>
      <c r="I134" s="31"/>
      <c r="Q134" s="22"/>
      <c r="R134" s="31"/>
      <c r="W134" s="14"/>
      <c r="X134" s="13"/>
      <c r="AA134" s="13"/>
      <c r="AB134" s="13"/>
      <c r="AE134" s="13"/>
      <c r="AF134" s="13"/>
      <c r="AI134" s="13"/>
      <c r="AJ134" s="13"/>
      <c r="AM134" s="13"/>
      <c r="AN134" s="13"/>
      <c r="AQ134" s="13"/>
    </row>
    <row r="135" spans="2:43" x14ac:dyDescent="0.4">
      <c r="B135" s="20"/>
      <c r="C135" s="20"/>
      <c r="D135" s="11"/>
      <c r="E135" s="11"/>
      <c r="F135" s="11"/>
      <c r="G135" s="11"/>
      <c r="H135" s="60"/>
      <c r="I135" s="31"/>
      <c r="Q135" s="22"/>
      <c r="R135" s="31"/>
      <c r="W135" s="14"/>
      <c r="X135" s="13"/>
      <c r="AA135" s="13"/>
      <c r="AB135" s="13"/>
      <c r="AE135" s="13"/>
      <c r="AF135" s="13"/>
      <c r="AI135" s="13"/>
      <c r="AJ135" s="13"/>
      <c r="AM135" s="13"/>
      <c r="AN135" s="13"/>
      <c r="AQ135" s="13"/>
    </row>
    <row r="136" spans="2:43" x14ac:dyDescent="0.4">
      <c r="B136" s="32"/>
      <c r="C136" s="20"/>
      <c r="D136" s="12"/>
      <c r="E136" s="12"/>
      <c r="F136" s="12"/>
      <c r="G136" s="12"/>
      <c r="H136" s="12"/>
      <c r="I136" s="31"/>
      <c r="Q136" s="22"/>
      <c r="R136" s="31"/>
      <c r="W136" s="14"/>
      <c r="X136" s="13"/>
      <c r="AA136" s="13"/>
      <c r="AB136" s="13"/>
      <c r="AE136" s="13"/>
      <c r="AF136" s="13"/>
      <c r="AI136" s="13"/>
      <c r="AJ136" s="13"/>
      <c r="AM136" s="13"/>
      <c r="AN136" s="13"/>
      <c r="AQ136" s="13"/>
    </row>
    <row r="137" spans="2:43" x14ac:dyDescent="0.4">
      <c r="B137" s="20"/>
      <c r="C137" s="20"/>
      <c r="D137" s="11"/>
      <c r="E137" s="11"/>
      <c r="F137" s="11"/>
      <c r="G137" s="11"/>
      <c r="H137" s="60"/>
      <c r="I137" s="31"/>
      <c r="Q137" s="22"/>
      <c r="R137" s="31"/>
      <c r="W137" s="14"/>
      <c r="X137" s="13"/>
      <c r="AA137" s="13"/>
      <c r="AB137" s="13"/>
      <c r="AE137" s="13"/>
      <c r="AF137" s="13"/>
      <c r="AI137" s="13"/>
      <c r="AJ137" s="13"/>
      <c r="AM137" s="13"/>
      <c r="AN137" s="13"/>
      <c r="AQ137" s="13"/>
    </row>
    <row r="138" spans="2:43" x14ac:dyDescent="0.4">
      <c r="B138" s="32"/>
      <c r="C138" s="20"/>
      <c r="D138" s="12"/>
      <c r="E138" s="12"/>
      <c r="F138" s="12"/>
      <c r="G138" s="12"/>
      <c r="H138" s="12"/>
      <c r="I138" s="31"/>
      <c r="Q138" s="22"/>
      <c r="R138" s="31"/>
      <c r="W138" s="14"/>
      <c r="X138" s="13"/>
      <c r="AA138" s="13"/>
      <c r="AB138" s="13"/>
      <c r="AE138" s="13"/>
      <c r="AF138" s="13"/>
      <c r="AI138" s="13"/>
      <c r="AJ138" s="13"/>
      <c r="AM138" s="13"/>
      <c r="AN138" s="13"/>
      <c r="AQ138" s="13"/>
    </row>
    <row r="139" spans="2:43" x14ac:dyDescent="0.4">
      <c r="B139" s="20"/>
      <c r="C139" s="20"/>
      <c r="D139" s="11"/>
      <c r="E139" s="11"/>
      <c r="F139" s="11"/>
      <c r="G139" s="11"/>
      <c r="H139" s="60"/>
      <c r="I139" s="31"/>
      <c r="Q139" s="22"/>
      <c r="R139" s="31"/>
      <c r="W139" s="14"/>
      <c r="X139" s="13"/>
      <c r="AA139" s="13"/>
      <c r="AB139" s="13"/>
      <c r="AE139" s="13"/>
      <c r="AF139" s="13"/>
      <c r="AI139" s="13"/>
      <c r="AJ139" s="13"/>
      <c r="AM139" s="13"/>
      <c r="AN139" s="13"/>
      <c r="AQ139" s="13"/>
    </row>
    <row r="140" spans="2:43" x14ac:dyDescent="0.4">
      <c r="B140" s="32"/>
      <c r="C140" s="20"/>
      <c r="D140" s="12"/>
      <c r="E140" s="12"/>
      <c r="F140" s="12"/>
      <c r="G140" s="12"/>
      <c r="H140" s="12"/>
      <c r="I140" s="31"/>
      <c r="Q140" s="22"/>
      <c r="R140" s="31"/>
      <c r="W140" s="14"/>
      <c r="X140" s="13"/>
      <c r="AA140" s="13"/>
      <c r="AB140" s="13"/>
      <c r="AE140" s="13"/>
      <c r="AF140" s="13"/>
      <c r="AI140" s="13"/>
      <c r="AJ140" s="13"/>
      <c r="AM140" s="13"/>
      <c r="AN140" s="13"/>
      <c r="AQ140" s="13"/>
    </row>
    <row r="141" spans="2:43" x14ac:dyDescent="0.4">
      <c r="B141" s="20"/>
      <c r="C141" s="20"/>
      <c r="D141" s="11"/>
      <c r="E141" s="11"/>
      <c r="F141" s="11"/>
      <c r="G141" s="11"/>
      <c r="H141" s="60"/>
      <c r="I141" s="31"/>
      <c r="Q141" s="22"/>
      <c r="R141" s="31"/>
      <c r="W141" s="14"/>
      <c r="X141" s="13"/>
      <c r="AA141" s="13"/>
      <c r="AB141" s="13"/>
      <c r="AE141" s="13"/>
      <c r="AF141" s="13"/>
      <c r="AI141" s="13"/>
      <c r="AJ141" s="13"/>
      <c r="AM141" s="13"/>
      <c r="AN141" s="13"/>
      <c r="AQ141" s="13"/>
    </row>
    <row r="142" spans="2:43" x14ac:dyDescent="0.4">
      <c r="B142" s="32"/>
      <c r="C142" s="20"/>
      <c r="D142" s="12"/>
      <c r="E142" s="12"/>
      <c r="F142" s="12"/>
      <c r="G142" s="12"/>
      <c r="H142" s="12"/>
      <c r="I142" s="31"/>
      <c r="Q142" s="22"/>
      <c r="R142" s="31"/>
      <c r="W142" s="14"/>
      <c r="X142" s="13"/>
      <c r="AA142" s="13"/>
      <c r="AB142" s="13"/>
      <c r="AE142" s="13"/>
      <c r="AF142" s="13"/>
      <c r="AI142" s="13"/>
      <c r="AJ142" s="13"/>
      <c r="AM142" s="13"/>
      <c r="AN142" s="13"/>
      <c r="AQ142" s="13"/>
    </row>
    <row r="143" spans="2:43" x14ac:dyDescent="0.4">
      <c r="B143" s="20"/>
      <c r="C143" s="20"/>
      <c r="D143" s="11"/>
      <c r="E143" s="11"/>
      <c r="F143" s="11"/>
      <c r="G143" s="11"/>
      <c r="H143" s="60"/>
      <c r="I143" s="31"/>
      <c r="Q143" s="22"/>
      <c r="R143" s="31"/>
      <c r="W143" s="14"/>
      <c r="X143" s="13"/>
      <c r="AA143" s="13"/>
      <c r="AB143" s="13"/>
      <c r="AE143" s="13"/>
      <c r="AF143" s="13"/>
      <c r="AI143" s="13"/>
      <c r="AJ143" s="13"/>
      <c r="AM143" s="13"/>
      <c r="AN143" s="13"/>
      <c r="AQ143" s="13"/>
    </row>
    <row r="144" spans="2:43" x14ac:dyDescent="0.4">
      <c r="B144" s="20"/>
      <c r="C144" s="20"/>
      <c r="D144" s="11"/>
      <c r="E144" s="11"/>
      <c r="F144" s="11"/>
      <c r="G144" s="11"/>
      <c r="H144" s="60"/>
      <c r="I144" s="31"/>
      <c r="Q144" s="22"/>
      <c r="R144" s="31"/>
      <c r="W144" s="14"/>
      <c r="X144" s="13"/>
      <c r="AA144" s="13"/>
      <c r="AB144" s="13"/>
      <c r="AE144" s="13"/>
      <c r="AF144" s="13"/>
      <c r="AI144" s="13"/>
      <c r="AJ144" s="13"/>
      <c r="AM144" s="13"/>
      <c r="AN144" s="13"/>
      <c r="AQ144" s="13"/>
    </row>
    <row r="145" spans="1:43" x14ac:dyDescent="0.4">
      <c r="B145" s="32"/>
      <c r="C145" s="20"/>
      <c r="D145" s="12"/>
      <c r="E145" s="12"/>
      <c r="F145" s="12"/>
      <c r="G145" s="12"/>
      <c r="H145" s="12"/>
      <c r="I145" s="31"/>
      <c r="Q145" s="22"/>
      <c r="R145" s="31"/>
      <c r="W145" s="14"/>
      <c r="X145" s="13"/>
      <c r="AA145" s="13"/>
      <c r="AB145" s="13"/>
      <c r="AE145" s="13"/>
      <c r="AF145" s="13"/>
      <c r="AI145" s="13"/>
      <c r="AJ145" s="13"/>
      <c r="AM145" s="13"/>
      <c r="AN145" s="13"/>
      <c r="AQ145" s="13"/>
    </row>
    <row r="146" spans="1:43" x14ac:dyDescent="0.4">
      <c r="B146" s="20"/>
      <c r="C146" s="20"/>
      <c r="D146" s="11"/>
      <c r="E146" s="11"/>
      <c r="F146" s="11"/>
      <c r="G146" s="11"/>
      <c r="H146" s="60"/>
      <c r="I146" s="31"/>
      <c r="Q146" s="22"/>
      <c r="R146" s="31"/>
      <c r="W146" s="14"/>
      <c r="X146" s="13"/>
      <c r="AA146" s="13"/>
      <c r="AB146" s="13"/>
      <c r="AE146" s="13"/>
      <c r="AF146" s="13"/>
      <c r="AI146" s="13"/>
      <c r="AJ146" s="13"/>
      <c r="AM146" s="13"/>
      <c r="AN146" s="13"/>
      <c r="AQ146" s="13"/>
    </row>
    <row r="147" spans="1:43" x14ac:dyDescent="0.4">
      <c r="B147" s="32"/>
      <c r="C147" s="20"/>
      <c r="D147" s="12"/>
      <c r="E147" s="12"/>
      <c r="F147" s="12"/>
      <c r="G147" s="12"/>
      <c r="H147" s="12"/>
      <c r="I147" s="31"/>
      <c r="Q147" s="22"/>
      <c r="R147" s="31"/>
      <c r="W147" s="14"/>
      <c r="X147" s="13"/>
      <c r="AA147" s="13"/>
      <c r="AB147" s="13"/>
      <c r="AE147" s="13"/>
      <c r="AF147" s="13"/>
      <c r="AI147" s="13"/>
      <c r="AJ147" s="13"/>
      <c r="AM147" s="13"/>
      <c r="AN147" s="13"/>
      <c r="AQ147" s="13"/>
    </row>
    <row r="148" spans="1:43" ht="50.25" customHeight="1" x14ac:dyDescent="0.4">
      <c r="B148" s="20"/>
      <c r="C148" s="20"/>
      <c r="D148" s="11"/>
      <c r="E148" s="11"/>
      <c r="F148" s="11"/>
      <c r="G148" s="11"/>
      <c r="H148" s="60"/>
      <c r="I148" s="31"/>
      <c r="Q148" s="22"/>
      <c r="R148" s="31"/>
      <c r="W148" s="14"/>
      <c r="X148" s="13"/>
      <c r="AA148" s="13"/>
      <c r="AB148" s="13"/>
      <c r="AE148" s="13"/>
      <c r="AF148" s="13"/>
      <c r="AI148" s="13"/>
      <c r="AJ148" s="13"/>
      <c r="AM148" s="13"/>
      <c r="AN148" s="13"/>
      <c r="AQ148" s="13"/>
    </row>
    <row r="149" spans="1:43" x14ac:dyDescent="0.4">
      <c r="B149" s="32"/>
      <c r="C149" s="20"/>
      <c r="D149" s="12"/>
      <c r="E149" s="12"/>
      <c r="F149" s="12"/>
      <c r="G149" s="12"/>
      <c r="H149" s="12"/>
      <c r="I149" s="31"/>
      <c r="Q149" s="22"/>
      <c r="R149" s="31"/>
      <c r="W149" s="14"/>
      <c r="X149" s="13"/>
      <c r="AA149" s="13"/>
      <c r="AB149" s="13"/>
      <c r="AE149" s="13"/>
      <c r="AF149" s="13"/>
      <c r="AI149" s="13"/>
      <c r="AJ149" s="13"/>
      <c r="AM149" s="13"/>
      <c r="AN149" s="13"/>
      <c r="AQ149" s="13"/>
    </row>
    <row r="150" spans="1:43" x14ac:dyDescent="0.4">
      <c r="B150" s="20"/>
      <c r="C150" s="20"/>
      <c r="D150" s="11"/>
      <c r="E150" s="11"/>
      <c r="F150" s="11"/>
      <c r="G150" s="11"/>
      <c r="H150" s="60"/>
      <c r="I150" s="31"/>
      <c r="Q150" s="22"/>
      <c r="R150" s="31"/>
      <c r="W150" s="14"/>
      <c r="X150" s="13"/>
      <c r="AA150" s="13"/>
      <c r="AB150" s="13"/>
      <c r="AE150" s="13"/>
      <c r="AF150" s="13"/>
      <c r="AI150" s="13"/>
      <c r="AJ150" s="13"/>
      <c r="AM150" s="13"/>
      <c r="AN150" s="13"/>
      <c r="AQ150" s="13"/>
    </row>
    <row r="151" spans="1:43" x14ac:dyDescent="0.4">
      <c r="B151" s="32"/>
      <c r="C151" s="20"/>
      <c r="D151" s="12"/>
      <c r="E151" s="12"/>
      <c r="F151" s="12"/>
      <c r="G151" s="12"/>
      <c r="H151" s="12"/>
      <c r="I151" s="31"/>
      <c r="Q151" s="22"/>
      <c r="R151" s="31"/>
      <c r="W151" s="14"/>
      <c r="X151" s="13"/>
      <c r="AA151" s="13"/>
      <c r="AB151" s="13"/>
      <c r="AE151" s="13"/>
      <c r="AF151" s="13"/>
      <c r="AI151" s="13"/>
      <c r="AJ151" s="13"/>
      <c r="AM151" s="13"/>
      <c r="AN151" s="13"/>
      <c r="AQ151" s="13"/>
    </row>
    <row r="152" spans="1:43" x14ac:dyDescent="0.4">
      <c r="B152" s="20"/>
      <c r="C152" s="20"/>
      <c r="D152" s="11"/>
      <c r="E152" s="11"/>
      <c r="F152" s="11"/>
      <c r="G152" s="11"/>
      <c r="H152" s="60"/>
      <c r="I152" s="31"/>
      <c r="Q152" s="22"/>
      <c r="R152" s="31"/>
      <c r="W152" s="14"/>
      <c r="X152" s="13"/>
      <c r="AA152" s="13"/>
      <c r="AB152" s="13"/>
      <c r="AE152" s="13"/>
      <c r="AF152" s="13"/>
      <c r="AI152" s="13"/>
      <c r="AJ152" s="13"/>
      <c r="AM152" s="13"/>
      <c r="AN152" s="13"/>
      <c r="AQ152" s="13"/>
    </row>
    <row r="153" spans="1:43" x14ac:dyDescent="0.4">
      <c r="B153" s="32"/>
      <c r="C153" s="20"/>
      <c r="D153" s="12"/>
      <c r="E153" s="12"/>
      <c r="F153" s="12"/>
      <c r="G153" s="12"/>
      <c r="H153" s="12"/>
      <c r="I153" s="31"/>
      <c r="Q153" s="22"/>
      <c r="R153" s="31"/>
      <c r="W153" s="14"/>
      <c r="X153" s="13"/>
      <c r="AA153" s="13"/>
      <c r="AB153" s="13"/>
      <c r="AE153" s="13"/>
      <c r="AF153" s="13"/>
      <c r="AI153" s="13"/>
      <c r="AJ153" s="13"/>
      <c r="AM153" s="13"/>
      <c r="AN153" s="13"/>
      <c r="AQ153" s="13"/>
    </row>
    <row r="154" spans="1:43" x14ac:dyDescent="0.4">
      <c r="B154" s="20"/>
      <c r="C154" s="20"/>
      <c r="D154" s="11"/>
      <c r="E154" s="11"/>
      <c r="F154" s="11"/>
      <c r="G154" s="11"/>
      <c r="H154" s="60"/>
      <c r="I154" s="31"/>
      <c r="Q154" s="22"/>
      <c r="R154" s="31"/>
      <c r="W154" s="14"/>
      <c r="X154" s="13"/>
      <c r="AA154" s="13"/>
      <c r="AB154" s="13"/>
      <c r="AE154" s="13"/>
      <c r="AF154" s="13"/>
      <c r="AI154" s="13"/>
      <c r="AJ154" s="13"/>
      <c r="AM154" s="13"/>
      <c r="AN154" s="13"/>
      <c r="AQ154" s="13"/>
    </row>
    <row r="155" spans="1:43" ht="50.25" customHeight="1" x14ac:dyDescent="0.4">
      <c r="B155" s="20"/>
      <c r="C155" s="20"/>
      <c r="D155" s="11"/>
      <c r="E155" s="11"/>
      <c r="F155" s="11"/>
      <c r="G155" s="11"/>
      <c r="H155" s="60"/>
      <c r="I155" s="31"/>
      <c r="Q155" s="22"/>
      <c r="R155" s="31"/>
      <c r="W155" s="14"/>
      <c r="X155" s="13"/>
      <c r="AA155" s="13"/>
      <c r="AB155" s="13"/>
      <c r="AE155" s="13"/>
      <c r="AF155" s="13"/>
      <c r="AI155" s="13"/>
      <c r="AJ155" s="13"/>
      <c r="AM155" s="13"/>
      <c r="AN155" s="13"/>
      <c r="AQ155" s="13"/>
    </row>
    <row r="156" spans="1:43" x14ac:dyDescent="0.4">
      <c r="B156" s="20"/>
      <c r="C156" s="20"/>
      <c r="D156" s="11"/>
      <c r="E156" s="11"/>
      <c r="F156" s="11"/>
      <c r="G156" s="11"/>
      <c r="H156" s="60"/>
      <c r="I156" s="31"/>
      <c r="Q156" s="22"/>
      <c r="R156" s="31"/>
      <c r="W156" s="14"/>
      <c r="X156" s="13"/>
      <c r="AA156" s="13"/>
      <c r="AB156" s="13"/>
      <c r="AE156" s="13"/>
      <c r="AF156" s="13"/>
      <c r="AI156" s="13"/>
      <c r="AJ156" s="13"/>
      <c r="AM156" s="13"/>
      <c r="AN156" s="13"/>
      <c r="AQ156" s="13"/>
    </row>
    <row r="157" spans="1:43" ht="17.5" thickBot="1" x14ac:dyDescent="0.45">
      <c r="A157" s="51"/>
      <c r="B157" s="49"/>
      <c r="C157" s="40"/>
      <c r="D157" s="10"/>
      <c r="E157" s="10"/>
      <c r="F157" s="10"/>
      <c r="G157" s="10"/>
      <c r="H157" s="10"/>
      <c r="I157" s="83"/>
      <c r="Q157" s="22"/>
      <c r="R157" s="31"/>
    </row>
    <row r="158" spans="1:43" ht="17.5" thickBot="1" x14ac:dyDescent="0.45">
      <c r="A158" s="51"/>
      <c r="B158" s="50"/>
      <c r="C158" s="23"/>
      <c r="D158" s="1"/>
      <c r="E158" s="1"/>
      <c r="F158" s="1"/>
      <c r="G158" s="1"/>
      <c r="H158" s="7"/>
      <c r="I158" s="84"/>
      <c r="Q158" s="22"/>
      <c r="R158" s="31"/>
    </row>
    <row r="159" spans="1:43" ht="17.5" thickBot="1" x14ac:dyDescent="0.45">
      <c r="A159" s="51"/>
      <c r="B159" s="47"/>
      <c r="C159" s="23"/>
      <c r="D159" s="3"/>
      <c r="E159" s="3"/>
      <c r="F159" s="3"/>
      <c r="G159" s="3"/>
      <c r="H159" s="4"/>
      <c r="I159" s="84"/>
      <c r="Q159" s="22"/>
      <c r="R159" s="31"/>
    </row>
    <row r="160" spans="1:43" ht="17.5" thickBot="1" x14ac:dyDescent="0.45">
      <c r="A160" s="51"/>
      <c r="B160" s="49"/>
      <c r="C160" s="23"/>
      <c r="D160" s="10"/>
      <c r="E160" s="10"/>
      <c r="F160" s="10"/>
      <c r="G160" s="10"/>
      <c r="H160" s="10"/>
      <c r="I160" s="84"/>
      <c r="Q160" s="22"/>
      <c r="R160" s="31"/>
    </row>
    <row r="161" spans="1:18" ht="17.5" thickBot="1" x14ac:dyDescent="0.45">
      <c r="A161" s="51"/>
      <c r="B161" s="50"/>
      <c r="C161" s="23"/>
      <c r="D161" s="1"/>
      <c r="E161" s="1"/>
      <c r="F161" s="1"/>
      <c r="G161" s="1"/>
      <c r="H161" s="7"/>
      <c r="I161" s="84"/>
      <c r="Q161" s="22"/>
      <c r="R161" s="31"/>
    </row>
    <row r="162" spans="1:18" ht="17.5" thickBot="1" x14ac:dyDescent="0.45">
      <c r="A162" s="51"/>
      <c r="B162" s="48"/>
      <c r="C162" s="23"/>
      <c r="D162" s="3"/>
      <c r="E162" s="3"/>
      <c r="F162" s="3"/>
      <c r="G162" s="3"/>
      <c r="H162" s="4"/>
      <c r="I162" s="84"/>
      <c r="Q162" s="22"/>
      <c r="R162" s="31"/>
    </row>
    <row r="163" spans="1:18" ht="17.5" thickBot="1" x14ac:dyDescent="0.45">
      <c r="A163" s="51"/>
      <c r="B163" s="49"/>
      <c r="C163" s="23"/>
      <c r="D163" s="10"/>
      <c r="E163" s="10"/>
      <c r="F163" s="10"/>
      <c r="G163" s="10"/>
      <c r="H163" s="10"/>
      <c r="I163" s="84"/>
      <c r="Q163" s="22"/>
      <c r="R163" s="31"/>
    </row>
    <row r="164" spans="1:18" ht="17.5" thickBot="1" x14ac:dyDescent="0.45">
      <c r="A164" s="51"/>
      <c r="B164" s="50"/>
      <c r="C164" s="23"/>
      <c r="D164" s="1"/>
      <c r="E164" s="1"/>
      <c r="F164" s="1"/>
      <c r="G164" s="1"/>
      <c r="H164" s="7"/>
      <c r="I164" s="84"/>
      <c r="Q164" s="22"/>
      <c r="R164" s="31"/>
    </row>
    <row r="165" spans="1:18" ht="17.5" thickBot="1" x14ac:dyDescent="0.45">
      <c r="A165" s="51"/>
      <c r="B165" s="47"/>
      <c r="C165" s="23"/>
      <c r="D165" s="9"/>
      <c r="E165" s="9"/>
      <c r="F165" s="9"/>
      <c r="G165" s="9"/>
      <c r="H165" s="9"/>
      <c r="I165" s="84"/>
      <c r="Q165" s="22"/>
      <c r="R165" s="31"/>
    </row>
    <row r="166" spans="1:18" ht="17.5" thickBot="1" x14ac:dyDescent="0.45">
      <c r="A166" s="51"/>
      <c r="B166" s="45"/>
      <c r="C166" s="23"/>
      <c r="D166" s="5"/>
      <c r="E166" s="5"/>
      <c r="F166" s="5"/>
      <c r="G166" s="5"/>
      <c r="H166" s="6"/>
      <c r="I166" s="84"/>
      <c r="Q166" s="22"/>
      <c r="R166" s="31"/>
    </row>
    <row r="167" spans="1:18" ht="17.5" thickBot="1" x14ac:dyDescent="0.45">
      <c r="A167" s="51"/>
      <c r="B167" s="50"/>
      <c r="C167" s="23"/>
      <c r="D167" s="1"/>
      <c r="E167" s="1"/>
      <c r="F167" s="1"/>
      <c r="G167" s="1"/>
      <c r="H167" s="7"/>
      <c r="I167" s="84"/>
      <c r="Q167" s="22"/>
      <c r="R167" s="31"/>
    </row>
    <row r="168" spans="1:18" ht="17.5" thickBot="1" x14ac:dyDescent="0.45">
      <c r="A168" s="51"/>
      <c r="B168" s="47"/>
      <c r="C168" s="23"/>
      <c r="D168" s="9"/>
      <c r="E168" s="9"/>
      <c r="F168" s="9"/>
      <c r="G168" s="9"/>
      <c r="H168" s="9"/>
      <c r="I168" s="84"/>
      <c r="Q168" s="22"/>
      <c r="R168" s="31"/>
    </row>
    <row r="169" spans="1:18" ht="17.5" thickBot="1" x14ac:dyDescent="0.45">
      <c r="A169" s="51"/>
      <c r="B169" s="45"/>
      <c r="C169" s="23"/>
      <c r="D169" s="5"/>
      <c r="E169" s="5"/>
      <c r="F169" s="5"/>
      <c r="G169" s="5"/>
      <c r="H169" s="6"/>
      <c r="I169" s="84"/>
      <c r="Q169" s="22"/>
      <c r="R169" s="31"/>
    </row>
    <row r="170" spans="1:18" ht="17.5" thickBot="1" x14ac:dyDescent="0.45">
      <c r="A170" s="51"/>
      <c r="B170" s="46"/>
      <c r="C170" s="23"/>
      <c r="D170" s="8"/>
      <c r="E170" s="8"/>
      <c r="F170" s="8"/>
      <c r="G170" s="8"/>
      <c r="H170" s="8"/>
      <c r="I170" s="84"/>
      <c r="Q170" s="22"/>
      <c r="R170" s="31"/>
    </row>
    <row r="171" spans="1:18" ht="17.5" thickBot="1" x14ac:dyDescent="0.45">
      <c r="A171" s="51"/>
      <c r="B171" s="48"/>
      <c r="C171" s="23"/>
      <c r="D171" s="3"/>
      <c r="E171" s="3"/>
      <c r="F171" s="3"/>
      <c r="G171" s="3"/>
      <c r="H171" s="4"/>
      <c r="I171" s="84"/>
      <c r="Q171" s="22"/>
      <c r="R171" s="31"/>
    </row>
    <row r="172" spans="1:18" ht="17.5" thickBot="1" x14ac:dyDescent="0.45">
      <c r="A172" s="51"/>
      <c r="B172" s="49"/>
      <c r="C172" s="23"/>
      <c r="D172" s="10"/>
      <c r="E172" s="10"/>
      <c r="F172" s="10"/>
      <c r="G172" s="10"/>
      <c r="H172" s="10"/>
      <c r="I172" s="84"/>
      <c r="Q172" s="22"/>
      <c r="R172" s="31"/>
    </row>
    <row r="173" spans="1:18" ht="17.5" thickBot="1" x14ac:dyDescent="0.45">
      <c r="A173" s="51"/>
      <c r="B173" s="50"/>
      <c r="C173" s="23"/>
      <c r="D173" s="1"/>
      <c r="E173" s="1"/>
      <c r="F173" s="1"/>
      <c r="G173" s="1"/>
      <c r="H173" s="7"/>
      <c r="I173" s="84"/>
      <c r="Q173" s="22"/>
      <c r="R173" s="31"/>
    </row>
    <row r="174" spans="1:18" ht="17.5" thickBot="1" x14ac:dyDescent="0.45">
      <c r="A174" s="51"/>
      <c r="B174" s="47"/>
      <c r="C174" s="23"/>
      <c r="D174" s="9"/>
      <c r="E174" s="9"/>
      <c r="F174" s="9"/>
      <c r="G174" s="9"/>
      <c r="H174" s="9"/>
      <c r="I174" s="84"/>
      <c r="Q174" s="22"/>
      <c r="R174" s="31"/>
    </row>
    <row r="175" spans="1:18" ht="17.5" thickBot="1" x14ac:dyDescent="0.45">
      <c r="A175" s="51"/>
      <c r="B175" s="45"/>
      <c r="C175" s="23"/>
      <c r="D175" s="5"/>
      <c r="E175" s="5"/>
      <c r="F175" s="5"/>
      <c r="G175" s="5"/>
      <c r="H175" s="6"/>
      <c r="I175" s="84"/>
      <c r="Q175" s="22"/>
      <c r="R175" s="31"/>
    </row>
    <row r="176" spans="1:18" ht="17.5" thickBot="1" x14ac:dyDescent="0.45">
      <c r="A176" s="51"/>
      <c r="B176" s="46"/>
      <c r="C176" s="23"/>
      <c r="D176" s="8"/>
      <c r="E176" s="8"/>
      <c r="F176" s="8"/>
      <c r="G176" s="8"/>
      <c r="H176" s="8"/>
      <c r="I176" s="84"/>
      <c r="Q176" s="22"/>
      <c r="R176" s="31"/>
    </row>
    <row r="177" spans="1:18" ht="17.5" thickBot="1" x14ac:dyDescent="0.45">
      <c r="A177" s="51"/>
      <c r="B177" s="48"/>
      <c r="C177" s="23"/>
      <c r="D177" s="3"/>
      <c r="E177" s="3"/>
      <c r="F177" s="3"/>
      <c r="G177" s="3"/>
      <c r="H177" s="4"/>
      <c r="I177" s="84"/>
      <c r="Q177" s="22"/>
      <c r="R177" s="31"/>
    </row>
    <row r="178" spans="1:18" ht="17.5" thickBot="1" x14ac:dyDescent="0.45">
      <c r="A178" s="51"/>
      <c r="B178" s="49"/>
      <c r="C178" s="23"/>
      <c r="D178" s="10"/>
      <c r="E178" s="10"/>
      <c r="F178" s="10"/>
      <c r="G178" s="10"/>
      <c r="H178" s="10"/>
      <c r="I178" s="84"/>
      <c r="Q178" s="22"/>
      <c r="R178" s="31"/>
    </row>
    <row r="179" spans="1:18" ht="17.5" thickBot="1" x14ac:dyDescent="0.45">
      <c r="A179" s="51"/>
      <c r="B179" s="50"/>
      <c r="C179" s="23"/>
      <c r="D179" s="1"/>
      <c r="E179" s="1"/>
      <c r="F179" s="1"/>
      <c r="G179" s="1"/>
      <c r="H179" s="7"/>
      <c r="I179" s="84"/>
      <c r="Q179" s="22"/>
      <c r="R179" s="31"/>
    </row>
    <row r="180" spans="1:18" ht="17.5" thickBot="1" x14ac:dyDescent="0.45">
      <c r="A180" s="51"/>
      <c r="B180" s="47"/>
      <c r="C180" s="23"/>
      <c r="D180" s="9"/>
      <c r="E180" s="9"/>
      <c r="F180" s="9"/>
      <c r="G180" s="9"/>
      <c r="H180" s="9"/>
      <c r="I180" s="84"/>
      <c r="Q180" s="22"/>
      <c r="R180" s="31"/>
    </row>
    <row r="181" spans="1:18" ht="17.5" thickBot="1" x14ac:dyDescent="0.45">
      <c r="A181" s="51"/>
      <c r="B181" s="45"/>
      <c r="C181" s="23"/>
      <c r="D181" s="5"/>
      <c r="E181" s="5"/>
      <c r="F181" s="5"/>
      <c r="G181" s="5"/>
      <c r="H181" s="5"/>
      <c r="I181" s="84"/>
      <c r="Q181" s="22"/>
      <c r="R181" s="31"/>
    </row>
    <row r="182" spans="1:18" ht="17.5" thickBot="1" x14ac:dyDescent="0.45">
      <c r="A182" s="51"/>
      <c r="B182" s="46"/>
      <c r="C182" s="23"/>
      <c r="D182" s="8"/>
      <c r="E182" s="8"/>
      <c r="F182" s="8"/>
      <c r="G182" s="8"/>
      <c r="H182" s="8"/>
      <c r="I182" s="84"/>
      <c r="Q182" s="22"/>
      <c r="R182" s="31"/>
    </row>
    <row r="183" spans="1:18" ht="17.5" thickBot="1" x14ac:dyDescent="0.45">
      <c r="A183" s="51"/>
      <c r="B183" s="48"/>
      <c r="C183" s="23"/>
      <c r="D183" s="3"/>
      <c r="E183" s="3"/>
      <c r="F183" s="3"/>
      <c r="G183" s="3"/>
      <c r="H183" s="4"/>
      <c r="I183" s="84"/>
      <c r="Q183" s="22"/>
      <c r="R183" s="31"/>
    </row>
    <row r="184" spans="1:18" ht="17.5" thickBot="1" x14ac:dyDescent="0.45">
      <c r="A184" s="51"/>
      <c r="B184" s="49"/>
      <c r="C184" s="23"/>
      <c r="D184" s="10"/>
      <c r="E184" s="10"/>
      <c r="F184" s="10"/>
      <c r="G184" s="10"/>
      <c r="H184" s="10"/>
      <c r="I184" s="84"/>
      <c r="Q184" s="22"/>
      <c r="R184" s="31"/>
    </row>
    <row r="185" spans="1:18" ht="17.5" thickBot="1" x14ac:dyDescent="0.45">
      <c r="A185" s="51"/>
      <c r="B185" s="50"/>
      <c r="C185" s="23"/>
      <c r="D185" s="1"/>
      <c r="E185" s="1"/>
      <c r="F185" s="1"/>
      <c r="G185" s="1"/>
      <c r="H185" s="7"/>
      <c r="I185" s="84"/>
      <c r="Q185" s="22"/>
      <c r="R185" s="31"/>
    </row>
    <row r="186" spans="1:18" ht="17.5" thickBot="1" x14ac:dyDescent="0.45">
      <c r="A186" s="51"/>
      <c r="B186" s="47"/>
      <c r="C186" s="23"/>
      <c r="D186" s="9"/>
      <c r="E186" s="9"/>
      <c r="F186" s="9"/>
      <c r="G186" s="9"/>
      <c r="H186" s="9"/>
      <c r="I186" s="84"/>
      <c r="Q186" s="22"/>
      <c r="R186" s="31"/>
    </row>
    <row r="187" spans="1:18" ht="17.5" thickBot="1" x14ac:dyDescent="0.45">
      <c r="A187" s="51"/>
      <c r="B187" s="45"/>
      <c r="C187" s="23"/>
      <c r="D187" s="5"/>
      <c r="E187" s="5"/>
      <c r="F187" s="5"/>
      <c r="G187" s="5"/>
      <c r="H187" s="6"/>
      <c r="I187" s="84"/>
      <c r="Q187" s="22"/>
      <c r="R187" s="31"/>
    </row>
    <row r="188" spans="1:18" ht="17.5" thickBot="1" x14ac:dyDescent="0.45">
      <c r="A188" s="51"/>
      <c r="B188" s="46"/>
      <c r="C188" s="39"/>
      <c r="D188" s="8"/>
      <c r="E188" s="8"/>
      <c r="F188" s="8"/>
      <c r="G188" s="8"/>
      <c r="H188" s="8"/>
      <c r="I188" s="85"/>
      <c r="Q188" s="12"/>
      <c r="R188" s="32"/>
    </row>
    <row r="189" spans="1:18" ht="17.5" thickBot="1" x14ac:dyDescent="0.45">
      <c r="A189" s="51"/>
      <c r="B189" s="46"/>
      <c r="C189" s="39"/>
      <c r="D189" s="8"/>
      <c r="E189" s="8"/>
      <c r="F189" s="8"/>
      <c r="G189" s="8"/>
      <c r="H189" s="8"/>
      <c r="I189" s="85"/>
      <c r="Q189" s="12"/>
      <c r="R189" s="32"/>
    </row>
    <row r="190" spans="1:18" ht="89.25" customHeight="1" x14ac:dyDescent="0.4">
      <c r="A190" s="51"/>
      <c r="B190" s="48"/>
      <c r="C190" s="23"/>
      <c r="D190" s="3"/>
      <c r="E190" s="9"/>
      <c r="F190" s="3"/>
      <c r="G190" s="3"/>
      <c r="H190" s="9"/>
      <c r="I190" s="86"/>
      <c r="Q190" s="12"/>
      <c r="R190" s="32"/>
    </row>
    <row r="191" spans="1:18" ht="17.5" thickBot="1" x14ac:dyDescent="0.45">
      <c r="A191" s="51"/>
      <c r="B191" s="45"/>
      <c r="C191" s="38"/>
      <c r="D191" s="5"/>
      <c r="E191" s="10"/>
      <c r="F191" s="5"/>
      <c r="G191" s="5"/>
      <c r="H191" s="10"/>
      <c r="I191" s="87"/>
      <c r="Q191" s="12"/>
      <c r="R191" s="32"/>
    </row>
    <row r="192" spans="1:18" ht="17.5" thickBot="1" x14ac:dyDescent="0.45">
      <c r="A192" s="51"/>
      <c r="B192" s="46"/>
      <c r="C192" s="39"/>
      <c r="D192" s="8"/>
      <c r="E192" s="8"/>
      <c r="F192" s="8"/>
      <c r="G192" s="8"/>
      <c r="H192" s="8"/>
      <c r="I192" s="85"/>
      <c r="Q192" s="12"/>
      <c r="R192" s="32"/>
    </row>
    <row r="193" spans="1:18" ht="89.25" customHeight="1" x14ac:dyDescent="0.4">
      <c r="A193" s="51"/>
      <c r="B193" s="48"/>
      <c r="C193" s="23"/>
      <c r="D193" s="3"/>
      <c r="E193" s="9"/>
      <c r="F193" s="3"/>
      <c r="G193" s="3"/>
      <c r="H193" s="9"/>
      <c r="I193" s="86"/>
      <c r="Q193" s="12"/>
      <c r="R193" s="32"/>
    </row>
    <row r="194" spans="1:18" ht="17.5" thickBot="1" x14ac:dyDescent="0.45">
      <c r="A194" s="51"/>
      <c r="B194" s="45"/>
      <c r="C194" s="38"/>
      <c r="D194" s="5"/>
      <c r="E194" s="10"/>
      <c r="F194" s="5"/>
      <c r="G194" s="5"/>
      <c r="H194" s="10"/>
      <c r="I194" s="87"/>
      <c r="Q194" s="12"/>
      <c r="R194" s="32"/>
    </row>
    <row r="195" spans="1:18" ht="17.5" thickBot="1" x14ac:dyDescent="0.45">
      <c r="A195" s="51"/>
      <c r="B195" s="46"/>
      <c r="C195" s="39"/>
      <c r="D195" s="8"/>
      <c r="E195" s="8"/>
      <c r="F195" s="8"/>
      <c r="G195" s="8"/>
      <c r="H195" s="8"/>
      <c r="I195" s="85"/>
      <c r="Q195" s="12"/>
      <c r="R195" s="32"/>
    </row>
    <row r="196" spans="1:18" ht="60" customHeight="1" x14ac:dyDescent="0.4">
      <c r="A196" s="51"/>
      <c r="B196" s="48"/>
      <c r="C196" s="23"/>
      <c r="D196" s="3"/>
      <c r="E196" s="9"/>
      <c r="F196" s="3"/>
      <c r="G196" s="3"/>
      <c r="H196" s="9"/>
      <c r="I196" s="86"/>
      <c r="Q196" s="12"/>
      <c r="R196" s="32"/>
    </row>
    <row r="197" spans="1:18" ht="17.5" thickBot="1" x14ac:dyDescent="0.45">
      <c r="A197" s="51"/>
      <c r="B197" s="45"/>
      <c r="C197" s="38"/>
      <c r="D197" s="5"/>
      <c r="E197" s="10"/>
      <c r="F197" s="5"/>
      <c r="G197" s="5"/>
      <c r="H197" s="10"/>
      <c r="I197" s="87"/>
      <c r="Q197" s="12"/>
      <c r="R197" s="32"/>
    </row>
    <row r="198" spans="1:18" ht="17.5" thickBot="1" x14ac:dyDescent="0.45">
      <c r="A198" s="51"/>
      <c r="B198" s="46"/>
      <c r="C198" s="39"/>
      <c r="D198" s="8"/>
      <c r="E198" s="8"/>
      <c r="F198" s="8"/>
      <c r="G198" s="8"/>
      <c r="H198" s="8"/>
      <c r="I198" s="85"/>
      <c r="Q198" s="12"/>
      <c r="R198" s="32"/>
    </row>
    <row r="199" spans="1:18" ht="89.25" customHeight="1" x14ac:dyDescent="0.4">
      <c r="A199" s="51"/>
      <c r="B199" s="48"/>
      <c r="C199" s="23"/>
      <c r="D199" s="3"/>
      <c r="E199" s="9"/>
      <c r="F199" s="3"/>
      <c r="G199" s="3"/>
      <c r="H199" s="9"/>
      <c r="I199" s="86"/>
      <c r="Q199" s="12"/>
      <c r="R199" s="32"/>
    </row>
    <row r="200" spans="1:18" ht="17.5" thickBot="1" x14ac:dyDescent="0.45">
      <c r="A200" s="51"/>
      <c r="B200" s="45"/>
      <c r="C200" s="38"/>
      <c r="D200" s="5"/>
      <c r="E200" s="10"/>
      <c r="F200" s="5"/>
      <c r="G200" s="5"/>
      <c r="H200" s="10"/>
      <c r="I200" s="87"/>
      <c r="Q200" s="12"/>
      <c r="R200" s="32"/>
    </row>
    <row r="201" spans="1:18" x14ac:dyDescent="0.4">
      <c r="A201" s="51"/>
    </row>
    <row r="202" spans="1:18" x14ac:dyDescent="0.4">
      <c r="A202" s="51"/>
    </row>
    <row r="203" spans="1:18" x14ac:dyDescent="0.4">
      <c r="A203" s="51"/>
    </row>
    <row r="204" spans="1:18" x14ac:dyDescent="0.4">
      <c r="A204" s="51"/>
    </row>
    <row r="205" spans="1:18" x14ac:dyDescent="0.4">
      <c r="A205" s="51"/>
    </row>
    <row r="206" spans="1:18" x14ac:dyDescent="0.4">
      <c r="A206" s="51"/>
    </row>
    <row r="207" spans="1:18" x14ac:dyDescent="0.4">
      <c r="A207" s="51"/>
    </row>
    <row r="208" spans="1:18" x14ac:dyDescent="0.4">
      <c r="A208" s="51"/>
    </row>
    <row r="209" spans="1:1" x14ac:dyDescent="0.4">
      <c r="A209" s="51"/>
    </row>
    <row r="210" spans="1:1" x14ac:dyDescent="0.4">
      <c r="A210" s="51"/>
    </row>
    <row r="211" spans="1:1" x14ac:dyDescent="0.4">
      <c r="A211" s="51"/>
    </row>
    <row r="212" spans="1:1" x14ac:dyDescent="0.4">
      <c r="A212" s="51"/>
    </row>
    <row r="213" spans="1:1" x14ac:dyDescent="0.4">
      <c r="A213" s="51"/>
    </row>
    <row r="214" spans="1:1" x14ac:dyDescent="0.4">
      <c r="A214" s="51"/>
    </row>
    <row r="215" spans="1:1" x14ac:dyDescent="0.4">
      <c r="A215" s="51"/>
    </row>
    <row r="216" spans="1:1" x14ac:dyDescent="0.4">
      <c r="A216" s="51"/>
    </row>
    <row r="217" spans="1:1" x14ac:dyDescent="0.4">
      <c r="A217" s="51"/>
    </row>
    <row r="218" spans="1:1" x14ac:dyDescent="0.4">
      <c r="A218" s="51"/>
    </row>
    <row r="219" spans="1:1" x14ac:dyDescent="0.4">
      <c r="A219" s="51"/>
    </row>
    <row r="220" spans="1:1" x14ac:dyDescent="0.4">
      <c r="A220" s="51"/>
    </row>
    <row r="221" spans="1:1" x14ac:dyDescent="0.4">
      <c r="A221" s="51"/>
    </row>
    <row r="222" spans="1:1" x14ac:dyDescent="0.4">
      <c r="A222" s="51"/>
    </row>
    <row r="223" spans="1:1" x14ac:dyDescent="0.4">
      <c r="A223" s="51"/>
    </row>
    <row r="224" spans="1:1" x14ac:dyDescent="0.4">
      <c r="A224" s="51"/>
    </row>
    <row r="225" spans="1:1" x14ac:dyDescent="0.4">
      <c r="A225" s="51"/>
    </row>
    <row r="226" spans="1:1" x14ac:dyDescent="0.4">
      <c r="A226" s="51"/>
    </row>
    <row r="227" spans="1:1" x14ac:dyDescent="0.4">
      <c r="A227" s="51"/>
    </row>
    <row r="228" spans="1:1" x14ac:dyDescent="0.4">
      <c r="A228" s="51"/>
    </row>
    <row r="229" spans="1:1" x14ac:dyDescent="0.4">
      <c r="A229" s="51"/>
    </row>
    <row r="230" spans="1:1" x14ac:dyDescent="0.4">
      <c r="A230" s="51"/>
    </row>
    <row r="231" spans="1:1" x14ac:dyDescent="0.4">
      <c r="A231" s="51"/>
    </row>
    <row r="232" spans="1:1" x14ac:dyDescent="0.4">
      <c r="A232" s="51"/>
    </row>
    <row r="233" spans="1:1" x14ac:dyDescent="0.4">
      <c r="A233" s="51"/>
    </row>
    <row r="234" spans="1:1" x14ac:dyDescent="0.4">
      <c r="A234" s="51"/>
    </row>
    <row r="235" spans="1:1" x14ac:dyDescent="0.4">
      <c r="A235" s="51"/>
    </row>
    <row r="236" spans="1:1" x14ac:dyDescent="0.4">
      <c r="A236" s="51"/>
    </row>
    <row r="237" spans="1:1" x14ac:dyDescent="0.4">
      <c r="A237" s="51"/>
    </row>
    <row r="238" spans="1:1" x14ac:dyDescent="0.4">
      <c r="A238" s="51"/>
    </row>
    <row r="239" spans="1:1" x14ac:dyDescent="0.4">
      <c r="A239" s="51"/>
    </row>
    <row r="240" spans="1:1" x14ac:dyDescent="0.4">
      <c r="A240" s="51"/>
    </row>
    <row r="241" spans="1:1" x14ac:dyDescent="0.4">
      <c r="A241" s="51"/>
    </row>
    <row r="242" spans="1:1" x14ac:dyDescent="0.4">
      <c r="A242" s="51"/>
    </row>
    <row r="243" spans="1:1" x14ac:dyDescent="0.4">
      <c r="A243" s="51"/>
    </row>
    <row r="244" spans="1:1" x14ac:dyDescent="0.4">
      <c r="A244" s="51"/>
    </row>
    <row r="245" spans="1:1" x14ac:dyDescent="0.4">
      <c r="A245" s="51"/>
    </row>
    <row r="246" spans="1:1" x14ac:dyDescent="0.4">
      <c r="A246" s="51"/>
    </row>
    <row r="247" spans="1:1" x14ac:dyDescent="0.4">
      <c r="A247" s="51"/>
    </row>
    <row r="248" spans="1:1" x14ac:dyDescent="0.4">
      <c r="A248" s="51"/>
    </row>
    <row r="249" spans="1:1" x14ac:dyDescent="0.4">
      <c r="A249" s="51"/>
    </row>
    <row r="250" spans="1:1" x14ac:dyDescent="0.4">
      <c r="A250" s="51"/>
    </row>
    <row r="251" spans="1:1" x14ac:dyDescent="0.4">
      <c r="A251" s="51"/>
    </row>
    <row r="252" spans="1:1" x14ac:dyDescent="0.4">
      <c r="A252" s="51"/>
    </row>
    <row r="253" spans="1:1" x14ac:dyDescent="0.4">
      <c r="A253" s="51"/>
    </row>
    <row r="254" spans="1:1" x14ac:dyDescent="0.4">
      <c r="A254" s="51"/>
    </row>
    <row r="255" spans="1:1" x14ac:dyDescent="0.4">
      <c r="A255" s="51"/>
    </row>
    <row r="256" spans="1:1" x14ac:dyDescent="0.4">
      <c r="A256" s="51"/>
    </row>
    <row r="257" spans="1:1" x14ac:dyDescent="0.4">
      <c r="A257" s="51"/>
    </row>
    <row r="258" spans="1:1" x14ac:dyDescent="0.4">
      <c r="A258" s="51"/>
    </row>
    <row r="259" spans="1:1" x14ac:dyDescent="0.4">
      <c r="A259" s="51"/>
    </row>
    <row r="260" spans="1:1" x14ac:dyDescent="0.4">
      <c r="A260" s="51"/>
    </row>
    <row r="261" spans="1:1" x14ac:dyDescent="0.4">
      <c r="A261" s="51"/>
    </row>
    <row r="262" spans="1:1" x14ac:dyDescent="0.4">
      <c r="A262" s="51"/>
    </row>
    <row r="263" spans="1:1" x14ac:dyDescent="0.4">
      <c r="A263" s="51"/>
    </row>
    <row r="264" spans="1:1" x14ac:dyDescent="0.4">
      <c r="A264" s="51"/>
    </row>
    <row r="265" spans="1:1" x14ac:dyDescent="0.4">
      <c r="A265" s="51"/>
    </row>
    <row r="266" spans="1:1" x14ac:dyDescent="0.4">
      <c r="A266" s="51"/>
    </row>
    <row r="267" spans="1:1" x14ac:dyDescent="0.4">
      <c r="A267" s="51"/>
    </row>
    <row r="268" spans="1:1" x14ac:dyDescent="0.4">
      <c r="A268" s="51"/>
    </row>
    <row r="269" spans="1:1" x14ac:dyDescent="0.4">
      <c r="A269" s="51"/>
    </row>
    <row r="270" spans="1:1" x14ac:dyDescent="0.4">
      <c r="A270" s="51"/>
    </row>
    <row r="271" spans="1:1" x14ac:dyDescent="0.4">
      <c r="A271" s="51"/>
    </row>
    <row r="272" spans="1:1" x14ac:dyDescent="0.4">
      <c r="A272" s="51"/>
    </row>
    <row r="273" spans="1:1" x14ac:dyDescent="0.4">
      <c r="A273" s="51"/>
    </row>
    <row r="274" spans="1:1" x14ac:dyDescent="0.4">
      <c r="A274" s="51"/>
    </row>
    <row r="275" spans="1:1" x14ac:dyDescent="0.4">
      <c r="A275" s="51"/>
    </row>
    <row r="276" spans="1:1" x14ac:dyDescent="0.4">
      <c r="A276" s="51"/>
    </row>
    <row r="277" spans="1:1" x14ac:dyDescent="0.4">
      <c r="A277" s="51"/>
    </row>
    <row r="278" spans="1:1" x14ac:dyDescent="0.4">
      <c r="A278" s="51"/>
    </row>
    <row r="279" spans="1:1" x14ac:dyDescent="0.4">
      <c r="A279" s="51"/>
    </row>
    <row r="280" spans="1:1" x14ac:dyDescent="0.4">
      <c r="A280" s="51"/>
    </row>
    <row r="281" spans="1:1" x14ac:dyDescent="0.4">
      <c r="A281" s="51"/>
    </row>
    <row r="282" spans="1:1" x14ac:dyDescent="0.4">
      <c r="A282" s="51"/>
    </row>
    <row r="283" spans="1:1" x14ac:dyDescent="0.4">
      <c r="A283" s="51"/>
    </row>
    <row r="284" spans="1:1" x14ac:dyDescent="0.4">
      <c r="A284" s="51"/>
    </row>
    <row r="285" spans="1:1" x14ac:dyDescent="0.4">
      <c r="A285" s="51"/>
    </row>
    <row r="286" spans="1:1" x14ac:dyDescent="0.4">
      <c r="A286" s="51"/>
    </row>
    <row r="287" spans="1:1" x14ac:dyDescent="0.4">
      <c r="A287" s="51"/>
    </row>
    <row r="288" spans="1:1" x14ac:dyDescent="0.4">
      <c r="A288" s="51"/>
    </row>
    <row r="289" spans="1:1" x14ac:dyDescent="0.4">
      <c r="A289" s="51"/>
    </row>
    <row r="290" spans="1:1" x14ac:dyDescent="0.4">
      <c r="A290" s="51"/>
    </row>
    <row r="291" spans="1:1" x14ac:dyDescent="0.4">
      <c r="A291" s="51"/>
    </row>
    <row r="292" spans="1:1" x14ac:dyDescent="0.4">
      <c r="A292" s="51"/>
    </row>
    <row r="293" spans="1:1" x14ac:dyDescent="0.4">
      <c r="A293" s="51"/>
    </row>
    <row r="294" spans="1:1" x14ac:dyDescent="0.4">
      <c r="A294" s="51"/>
    </row>
    <row r="295" spans="1:1" x14ac:dyDescent="0.4">
      <c r="A295" s="51"/>
    </row>
    <row r="296" spans="1:1" x14ac:dyDescent="0.4">
      <c r="A296" s="51"/>
    </row>
    <row r="297" spans="1:1" x14ac:dyDescent="0.4">
      <c r="A297" s="51"/>
    </row>
    <row r="298" spans="1:1" x14ac:dyDescent="0.4">
      <c r="A298" s="51"/>
    </row>
    <row r="299" spans="1:1" x14ac:dyDescent="0.4">
      <c r="A299" s="51"/>
    </row>
    <row r="300" spans="1:1" x14ac:dyDescent="0.4">
      <c r="A300" s="51"/>
    </row>
    <row r="301" spans="1:1" x14ac:dyDescent="0.4">
      <c r="A301" s="51"/>
    </row>
    <row r="302" spans="1:1" x14ac:dyDescent="0.4">
      <c r="A302" s="51"/>
    </row>
    <row r="303" spans="1:1" x14ac:dyDescent="0.4">
      <c r="A303" s="51"/>
    </row>
    <row r="304" spans="1:1" x14ac:dyDescent="0.4">
      <c r="A304" s="51"/>
    </row>
    <row r="305" spans="1:1" x14ac:dyDescent="0.4">
      <c r="A305" s="51"/>
    </row>
    <row r="306" spans="1:1" x14ac:dyDescent="0.4">
      <c r="A306" s="51"/>
    </row>
    <row r="307" spans="1:1" x14ac:dyDescent="0.4">
      <c r="A307" s="51"/>
    </row>
    <row r="308" spans="1:1" x14ac:dyDescent="0.4">
      <c r="A308" s="51"/>
    </row>
    <row r="309" spans="1:1" x14ac:dyDescent="0.4">
      <c r="A309" s="51"/>
    </row>
    <row r="310" spans="1:1" x14ac:dyDescent="0.4">
      <c r="A310" s="51"/>
    </row>
    <row r="311" spans="1:1" x14ac:dyDescent="0.4">
      <c r="A311" s="51"/>
    </row>
    <row r="312" spans="1:1" x14ac:dyDescent="0.4">
      <c r="A312" s="51"/>
    </row>
    <row r="313" spans="1:1" x14ac:dyDescent="0.4">
      <c r="A313" s="51"/>
    </row>
    <row r="314" spans="1:1" x14ac:dyDescent="0.4">
      <c r="A314" s="51"/>
    </row>
    <row r="315" spans="1:1" x14ac:dyDescent="0.4">
      <c r="A315" s="51"/>
    </row>
    <row r="316" spans="1:1" x14ac:dyDescent="0.4">
      <c r="A316" s="51"/>
    </row>
    <row r="317" spans="1:1" x14ac:dyDescent="0.4">
      <c r="A317" s="51"/>
    </row>
    <row r="318" spans="1:1" x14ac:dyDescent="0.4">
      <c r="A318" s="51"/>
    </row>
    <row r="319" spans="1:1" x14ac:dyDescent="0.4">
      <c r="A319" s="51"/>
    </row>
    <row r="320" spans="1:1" x14ac:dyDescent="0.4">
      <c r="A320" s="51"/>
    </row>
    <row r="321" spans="1:1" x14ac:dyDescent="0.4">
      <c r="A321" s="51"/>
    </row>
    <row r="322" spans="1:1" x14ac:dyDescent="0.4">
      <c r="A322" s="51"/>
    </row>
    <row r="323" spans="1:1" x14ac:dyDescent="0.4">
      <c r="A323" s="51"/>
    </row>
    <row r="324" spans="1:1" x14ac:dyDescent="0.4">
      <c r="A324" s="51"/>
    </row>
    <row r="325" spans="1:1" x14ac:dyDescent="0.4">
      <c r="A325" s="51"/>
    </row>
    <row r="326" spans="1:1" x14ac:dyDescent="0.4">
      <c r="A326" s="51"/>
    </row>
    <row r="327" spans="1:1" x14ac:dyDescent="0.4">
      <c r="A327" s="51"/>
    </row>
    <row r="328" spans="1:1" x14ac:dyDescent="0.4">
      <c r="A328" s="51"/>
    </row>
    <row r="329" spans="1:1" x14ac:dyDescent="0.4">
      <c r="A329" s="51"/>
    </row>
    <row r="330" spans="1:1" x14ac:dyDescent="0.4">
      <c r="A330" s="51"/>
    </row>
    <row r="331" spans="1:1" x14ac:dyDescent="0.4">
      <c r="A331" s="51"/>
    </row>
    <row r="332" spans="1:1" x14ac:dyDescent="0.4">
      <c r="A332" s="51"/>
    </row>
    <row r="333" spans="1:1" x14ac:dyDescent="0.4">
      <c r="A333" s="51"/>
    </row>
    <row r="334" spans="1:1" x14ac:dyDescent="0.4">
      <c r="A334" s="51"/>
    </row>
    <row r="335" spans="1:1" x14ac:dyDescent="0.4">
      <c r="A335" s="51"/>
    </row>
    <row r="336" spans="1:1" x14ac:dyDescent="0.4">
      <c r="A336" s="51"/>
    </row>
    <row r="337" spans="1:1" x14ac:dyDescent="0.4">
      <c r="A337" s="51"/>
    </row>
    <row r="338" spans="1:1" x14ac:dyDescent="0.4">
      <c r="A338" s="51"/>
    </row>
    <row r="339" spans="1:1" x14ac:dyDescent="0.4">
      <c r="A339" s="51"/>
    </row>
    <row r="340" spans="1:1" x14ac:dyDescent="0.4">
      <c r="A340" s="51"/>
    </row>
    <row r="341" spans="1:1" x14ac:dyDescent="0.4">
      <c r="A341" s="51"/>
    </row>
    <row r="342" spans="1:1" x14ac:dyDescent="0.4">
      <c r="A342" s="51"/>
    </row>
    <row r="343" spans="1:1" x14ac:dyDescent="0.4">
      <c r="A343" s="51"/>
    </row>
    <row r="344" spans="1:1" x14ac:dyDescent="0.4">
      <c r="A344" s="51"/>
    </row>
    <row r="345" spans="1:1" x14ac:dyDescent="0.4">
      <c r="A345" s="51"/>
    </row>
    <row r="346" spans="1:1" x14ac:dyDescent="0.4">
      <c r="A346" s="51"/>
    </row>
    <row r="347" spans="1:1" x14ac:dyDescent="0.4">
      <c r="A347" s="51"/>
    </row>
    <row r="348" spans="1:1" x14ac:dyDescent="0.4">
      <c r="A348" s="51"/>
    </row>
    <row r="349" spans="1:1" x14ac:dyDescent="0.4">
      <c r="A349" s="51"/>
    </row>
    <row r="350" spans="1:1" x14ac:dyDescent="0.4">
      <c r="A350" s="51"/>
    </row>
    <row r="351" spans="1:1" x14ac:dyDescent="0.4">
      <c r="A351" s="51"/>
    </row>
    <row r="352" spans="1:1" x14ac:dyDescent="0.4">
      <c r="A352" s="51"/>
    </row>
    <row r="353" spans="1:1" x14ac:dyDescent="0.4">
      <c r="A353" s="51"/>
    </row>
    <row r="354" spans="1:1" x14ac:dyDescent="0.4">
      <c r="A354" s="51"/>
    </row>
    <row r="355" spans="1:1" x14ac:dyDescent="0.4">
      <c r="A355" s="51"/>
    </row>
    <row r="356" spans="1:1" x14ac:dyDescent="0.4">
      <c r="A356" s="51"/>
    </row>
    <row r="357" spans="1:1" x14ac:dyDescent="0.4">
      <c r="A357" s="51"/>
    </row>
    <row r="358" spans="1:1" x14ac:dyDescent="0.4">
      <c r="A358" s="51"/>
    </row>
    <row r="359" spans="1:1" x14ac:dyDescent="0.4">
      <c r="A359" s="51"/>
    </row>
    <row r="360" spans="1:1" x14ac:dyDescent="0.4">
      <c r="A360" s="51"/>
    </row>
    <row r="361" spans="1:1" x14ac:dyDescent="0.4">
      <c r="A361" s="51"/>
    </row>
    <row r="362" spans="1:1" x14ac:dyDescent="0.4">
      <c r="A362" s="51"/>
    </row>
    <row r="363" spans="1:1" x14ac:dyDescent="0.4">
      <c r="A363" s="51"/>
    </row>
    <row r="364" spans="1:1" x14ac:dyDescent="0.4">
      <c r="A364" s="51"/>
    </row>
    <row r="365" spans="1:1" x14ac:dyDescent="0.4">
      <c r="A365" s="51"/>
    </row>
    <row r="366" spans="1:1" x14ac:dyDescent="0.4">
      <c r="A366" s="51"/>
    </row>
    <row r="367" spans="1:1" x14ac:dyDescent="0.4">
      <c r="A367" s="51"/>
    </row>
    <row r="368" spans="1:1" x14ac:dyDescent="0.4">
      <c r="A368" s="51"/>
    </row>
    <row r="369" spans="1:1" x14ac:dyDescent="0.4">
      <c r="A369" s="51"/>
    </row>
    <row r="370" spans="1:1" x14ac:dyDescent="0.4">
      <c r="A370" s="51"/>
    </row>
    <row r="371" spans="1:1" x14ac:dyDescent="0.4">
      <c r="A371" s="51"/>
    </row>
    <row r="372" spans="1:1" x14ac:dyDescent="0.4">
      <c r="A372" s="51"/>
    </row>
    <row r="373" spans="1:1" x14ac:dyDescent="0.4">
      <c r="A373" s="51"/>
    </row>
    <row r="374" spans="1:1" x14ac:dyDescent="0.4">
      <c r="A374" s="51"/>
    </row>
    <row r="375" spans="1:1" x14ac:dyDescent="0.4">
      <c r="A375" s="51"/>
    </row>
    <row r="376" spans="1:1" x14ac:dyDescent="0.4">
      <c r="A376" s="51"/>
    </row>
    <row r="377" spans="1:1" x14ac:dyDescent="0.4">
      <c r="A377" s="51"/>
    </row>
    <row r="378" spans="1:1" x14ac:dyDescent="0.4">
      <c r="A378" s="51"/>
    </row>
    <row r="379" spans="1:1" x14ac:dyDescent="0.4">
      <c r="A379" s="51"/>
    </row>
    <row r="380" spans="1:1" x14ac:dyDescent="0.4">
      <c r="A380" s="51"/>
    </row>
    <row r="381" spans="1:1" x14ac:dyDescent="0.4">
      <c r="A381" s="51"/>
    </row>
    <row r="382" spans="1:1" x14ac:dyDescent="0.4">
      <c r="A382" s="51"/>
    </row>
    <row r="383" spans="1:1" x14ac:dyDescent="0.4">
      <c r="A383" s="51"/>
    </row>
    <row r="384" spans="1:1" x14ac:dyDescent="0.4">
      <c r="A384" s="51"/>
    </row>
    <row r="385" spans="1:1" x14ac:dyDescent="0.4">
      <c r="A385" s="51"/>
    </row>
    <row r="386" spans="1:1" x14ac:dyDescent="0.4">
      <c r="A386" s="51"/>
    </row>
    <row r="387" spans="1:1" x14ac:dyDescent="0.4">
      <c r="A387" s="51"/>
    </row>
    <row r="388" spans="1:1" x14ac:dyDescent="0.4">
      <c r="A388" s="51"/>
    </row>
    <row r="389" spans="1:1" x14ac:dyDescent="0.4">
      <c r="A389" s="51"/>
    </row>
    <row r="390" spans="1:1" x14ac:dyDescent="0.4">
      <c r="A390" s="51"/>
    </row>
    <row r="391" spans="1:1" x14ac:dyDescent="0.4">
      <c r="A391" s="51"/>
    </row>
    <row r="392" spans="1:1" x14ac:dyDescent="0.4">
      <c r="A392" s="51"/>
    </row>
    <row r="393" spans="1:1" x14ac:dyDescent="0.4">
      <c r="A393" s="51"/>
    </row>
    <row r="394" spans="1:1" x14ac:dyDescent="0.4">
      <c r="A394" s="51"/>
    </row>
    <row r="395" spans="1:1" x14ac:dyDescent="0.4">
      <c r="A395" s="51"/>
    </row>
    <row r="396" spans="1:1" x14ac:dyDescent="0.4">
      <c r="A396" s="51"/>
    </row>
    <row r="397" spans="1:1" x14ac:dyDescent="0.4">
      <c r="A397" s="51"/>
    </row>
    <row r="398" spans="1:1" x14ac:dyDescent="0.4">
      <c r="A398" s="51"/>
    </row>
    <row r="399" spans="1:1" x14ac:dyDescent="0.4">
      <c r="A399" s="51"/>
    </row>
    <row r="400" spans="1:1" x14ac:dyDescent="0.4">
      <c r="A400" s="51"/>
    </row>
    <row r="401" spans="1:1" x14ac:dyDescent="0.4">
      <c r="A401" s="51"/>
    </row>
    <row r="402" spans="1:1" x14ac:dyDescent="0.4">
      <c r="A402" s="51"/>
    </row>
    <row r="403" spans="1:1" x14ac:dyDescent="0.4">
      <c r="A403" s="51"/>
    </row>
    <row r="404" spans="1:1" x14ac:dyDescent="0.4">
      <c r="A404" s="51"/>
    </row>
    <row r="405" spans="1:1" x14ac:dyDescent="0.4">
      <c r="A405" s="51"/>
    </row>
    <row r="406" spans="1:1" x14ac:dyDescent="0.4">
      <c r="A406" s="51"/>
    </row>
    <row r="407" spans="1:1" x14ac:dyDescent="0.4">
      <c r="A407" s="51"/>
    </row>
    <row r="408" spans="1:1" x14ac:dyDescent="0.4">
      <c r="A408" s="51"/>
    </row>
    <row r="409" spans="1:1" x14ac:dyDescent="0.4">
      <c r="A409" s="51"/>
    </row>
    <row r="410" spans="1:1" x14ac:dyDescent="0.4">
      <c r="A410" s="51"/>
    </row>
    <row r="411" spans="1:1" x14ac:dyDescent="0.4">
      <c r="A411" s="51"/>
    </row>
    <row r="412" spans="1:1" x14ac:dyDescent="0.4">
      <c r="A412" s="51"/>
    </row>
    <row r="413" spans="1:1" x14ac:dyDescent="0.4">
      <c r="A413" s="51"/>
    </row>
    <row r="414" spans="1:1" x14ac:dyDescent="0.4">
      <c r="A414" s="51"/>
    </row>
    <row r="415" spans="1:1" x14ac:dyDescent="0.4">
      <c r="A415" s="51"/>
    </row>
    <row r="416" spans="1:1" x14ac:dyDescent="0.4">
      <c r="A416" s="51"/>
    </row>
    <row r="417" spans="1:1" x14ac:dyDescent="0.4">
      <c r="A417" s="51"/>
    </row>
    <row r="418" spans="1:1" x14ac:dyDescent="0.4">
      <c r="A418" s="51"/>
    </row>
    <row r="419" spans="1:1" x14ac:dyDescent="0.4">
      <c r="A419" s="51"/>
    </row>
    <row r="420" spans="1:1" x14ac:dyDescent="0.4">
      <c r="A420" s="51"/>
    </row>
    <row r="421" spans="1:1" x14ac:dyDescent="0.4">
      <c r="A421" s="51"/>
    </row>
    <row r="422" spans="1:1" x14ac:dyDescent="0.4">
      <c r="A422" s="51"/>
    </row>
    <row r="423" spans="1:1" x14ac:dyDescent="0.4">
      <c r="A423" s="51"/>
    </row>
    <row r="424" spans="1:1" x14ac:dyDescent="0.4">
      <c r="A424" s="51"/>
    </row>
    <row r="425" spans="1:1" x14ac:dyDescent="0.4">
      <c r="A425" s="51"/>
    </row>
    <row r="426" spans="1:1" x14ac:dyDescent="0.4">
      <c r="A426" s="51"/>
    </row>
    <row r="427" spans="1:1" x14ac:dyDescent="0.4">
      <c r="A427" s="51"/>
    </row>
    <row r="428" spans="1:1" x14ac:dyDescent="0.4">
      <c r="A428" s="51"/>
    </row>
    <row r="429" spans="1:1" x14ac:dyDescent="0.4">
      <c r="A429" s="51"/>
    </row>
    <row r="430" spans="1:1" x14ac:dyDescent="0.4">
      <c r="A430" s="51"/>
    </row>
    <row r="431" spans="1:1" x14ac:dyDescent="0.4">
      <c r="A431" s="51"/>
    </row>
    <row r="432" spans="1:1" x14ac:dyDescent="0.4">
      <c r="A432" s="51"/>
    </row>
    <row r="433" spans="1:1" x14ac:dyDescent="0.4">
      <c r="A433" s="51"/>
    </row>
    <row r="434" spans="1:1" x14ac:dyDescent="0.4">
      <c r="A434" s="51"/>
    </row>
    <row r="435" spans="1:1" x14ac:dyDescent="0.4">
      <c r="A435" s="51"/>
    </row>
    <row r="436" spans="1:1" x14ac:dyDescent="0.4">
      <c r="A436" s="51"/>
    </row>
    <row r="437" spans="1:1" x14ac:dyDescent="0.4">
      <c r="A437" s="51"/>
    </row>
    <row r="438" spans="1:1" x14ac:dyDescent="0.4">
      <c r="A438" s="51"/>
    </row>
    <row r="439" spans="1:1" x14ac:dyDescent="0.4">
      <c r="A439" s="51"/>
    </row>
    <row r="440" spans="1:1" x14ac:dyDescent="0.4">
      <c r="A440" s="51"/>
    </row>
    <row r="441" spans="1:1" x14ac:dyDescent="0.4">
      <c r="A441" s="51"/>
    </row>
    <row r="442" spans="1:1" x14ac:dyDescent="0.4">
      <c r="A442" s="51"/>
    </row>
    <row r="443" spans="1:1" x14ac:dyDescent="0.4">
      <c r="A443" s="51"/>
    </row>
    <row r="444" spans="1:1" x14ac:dyDescent="0.4">
      <c r="A444" s="51"/>
    </row>
    <row r="445" spans="1:1" x14ac:dyDescent="0.4">
      <c r="A445" s="51"/>
    </row>
    <row r="446" spans="1:1" x14ac:dyDescent="0.4">
      <c r="A446" s="51"/>
    </row>
    <row r="447" spans="1:1" x14ac:dyDescent="0.4">
      <c r="A447" s="51"/>
    </row>
    <row r="448" spans="1:1" x14ac:dyDescent="0.4">
      <c r="A448" s="51"/>
    </row>
    <row r="449" spans="1:1" x14ac:dyDescent="0.4">
      <c r="A449" s="51"/>
    </row>
    <row r="450" spans="1:1" x14ac:dyDescent="0.4">
      <c r="A450" s="51"/>
    </row>
    <row r="451" spans="1:1" x14ac:dyDescent="0.4">
      <c r="A451" s="51"/>
    </row>
    <row r="452" spans="1:1" x14ac:dyDescent="0.4">
      <c r="A452" s="51"/>
    </row>
    <row r="453" spans="1:1" x14ac:dyDescent="0.4">
      <c r="A453" s="51"/>
    </row>
    <row r="454" spans="1:1" x14ac:dyDescent="0.4">
      <c r="A454" s="51"/>
    </row>
    <row r="455" spans="1:1" x14ac:dyDescent="0.4">
      <c r="A455" s="51"/>
    </row>
    <row r="456" spans="1:1" x14ac:dyDescent="0.4">
      <c r="A456" s="51"/>
    </row>
    <row r="457" spans="1:1" x14ac:dyDescent="0.4">
      <c r="A457" s="51"/>
    </row>
    <row r="458" spans="1:1" x14ac:dyDescent="0.4">
      <c r="A458" s="51"/>
    </row>
    <row r="459" spans="1:1" x14ac:dyDescent="0.4">
      <c r="A459" s="51"/>
    </row>
    <row r="460" spans="1:1" x14ac:dyDescent="0.4">
      <c r="A460" s="51"/>
    </row>
    <row r="461" spans="1:1" x14ac:dyDescent="0.4">
      <c r="A461" s="51"/>
    </row>
    <row r="462" spans="1:1" x14ac:dyDescent="0.4">
      <c r="A462" s="51"/>
    </row>
    <row r="463" spans="1:1" x14ac:dyDescent="0.4">
      <c r="A463" s="51"/>
    </row>
    <row r="464" spans="1:1" x14ac:dyDescent="0.4">
      <c r="A464" s="51"/>
    </row>
    <row r="465" spans="1:1" x14ac:dyDescent="0.4">
      <c r="A465" s="51"/>
    </row>
    <row r="466" spans="1:1" x14ac:dyDescent="0.4">
      <c r="A466" s="51"/>
    </row>
    <row r="467" spans="1:1" x14ac:dyDescent="0.4">
      <c r="A467" s="51"/>
    </row>
    <row r="468" spans="1:1" x14ac:dyDescent="0.4">
      <c r="A468" s="51"/>
    </row>
    <row r="469" spans="1:1" x14ac:dyDescent="0.4">
      <c r="A469" s="51"/>
    </row>
    <row r="470" spans="1:1" x14ac:dyDescent="0.4">
      <c r="A470" s="51"/>
    </row>
    <row r="471" spans="1:1" x14ac:dyDescent="0.4">
      <c r="A471" s="51"/>
    </row>
    <row r="472" spans="1:1" x14ac:dyDescent="0.4">
      <c r="A472" s="51"/>
    </row>
    <row r="473" spans="1:1" x14ac:dyDescent="0.4">
      <c r="A473" s="51"/>
    </row>
    <row r="474" spans="1:1" x14ac:dyDescent="0.4">
      <c r="A474" s="51"/>
    </row>
    <row r="475" spans="1:1" x14ac:dyDescent="0.4">
      <c r="A475" s="51"/>
    </row>
    <row r="476" spans="1:1" x14ac:dyDescent="0.4">
      <c r="A476" s="51"/>
    </row>
    <row r="477" spans="1:1" x14ac:dyDescent="0.4">
      <c r="A477" s="51"/>
    </row>
    <row r="478" spans="1:1" x14ac:dyDescent="0.4">
      <c r="A478" s="51"/>
    </row>
    <row r="479" spans="1:1" x14ac:dyDescent="0.4">
      <c r="A479" s="51"/>
    </row>
    <row r="480" spans="1:1" x14ac:dyDescent="0.4">
      <c r="A480" s="51"/>
    </row>
    <row r="481" spans="1:44" x14ac:dyDescent="0.4">
      <c r="A481" s="51"/>
    </row>
    <row r="482" spans="1:44" x14ac:dyDescent="0.4">
      <c r="A482" s="51"/>
    </row>
    <row r="483" spans="1:44" x14ac:dyDescent="0.4">
      <c r="A483" s="51"/>
    </row>
    <row r="484" spans="1:44" x14ac:dyDescent="0.4">
      <c r="A484" s="51"/>
    </row>
    <row r="485" spans="1:44" x14ac:dyDescent="0.4">
      <c r="A485" s="51"/>
    </row>
    <row r="486" spans="1:44" x14ac:dyDescent="0.4">
      <c r="A486" s="51"/>
    </row>
    <row r="487" spans="1:44" x14ac:dyDescent="0.4">
      <c r="A487" s="51"/>
    </row>
    <row r="488" spans="1:44" x14ac:dyDescent="0.4">
      <c r="A488" s="51"/>
    </row>
    <row r="489" spans="1:44" s="54" customFormat="1" x14ac:dyDescent="0.4">
      <c r="A489" s="52"/>
      <c r="B489" s="53"/>
      <c r="C489" s="53"/>
      <c r="I489" s="53"/>
      <c r="J489" s="16"/>
      <c r="K489" s="16"/>
      <c r="L489" s="16"/>
      <c r="M489" s="16"/>
      <c r="N489" s="16"/>
      <c r="O489" s="16"/>
      <c r="P489" s="16"/>
      <c r="R489" s="53"/>
      <c r="S489" s="16"/>
      <c r="T489" s="55"/>
      <c r="U489" s="55"/>
      <c r="V489" s="55"/>
      <c r="W489" s="56"/>
      <c r="X489" s="57"/>
      <c r="Y489" s="16"/>
      <c r="Z489" s="16"/>
      <c r="AA489" s="58"/>
      <c r="AB489" s="57"/>
      <c r="AC489" s="16"/>
      <c r="AD489" s="16"/>
      <c r="AE489" s="58"/>
      <c r="AF489" s="57"/>
      <c r="AG489" s="16"/>
      <c r="AH489" s="16"/>
      <c r="AI489" s="58"/>
      <c r="AJ489" s="57"/>
      <c r="AK489" s="16"/>
      <c r="AL489" s="16"/>
      <c r="AM489" s="58"/>
      <c r="AN489" s="57"/>
      <c r="AO489" s="16"/>
      <c r="AP489" s="16"/>
      <c r="AQ489" s="58"/>
      <c r="AR489" s="59"/>
    </row>
  </sheetData>
  <autoFilter ref="B4:AX4" xr:uid="{16442C97-FA33-4257-BEC1-788F4711E9F3}">
    <sortState xmlns:xlrd2="http://schemas.microsoft.com/office/spreadsheetml/2017/richdata2" ref="B5:AX63">
      <sortCondition descending="1" ref="I4"/>
    </sortState>
  </autoFilter>
  <mergeCells count="9">
    <mergeCell ref="AJ3:AM3"/>
    <mergeCell ref="AN3:AQ3"/>
    <mergeCell ref="A60:A62"/>
    <mergeCell ref="A5:A36"/>
    <mergeCell ref="T3:W3"/>
    <mergeCell ref="X3:AA3"/>
    <mergeCell ref="AB3:AE3"/>
    <mergeCell ref="AF3:AI3"/>
    <mergeCell ref="A37:A59"/>
  </mergeCells>
  <phoneticPr fontId="18" type="noConversion"/>
  <pageMargins left="0.25" right="0.25" top="0.75" bottom="0.75" header="0.3" footer="0.3"/>
  <pageSetup paperSize="9" scale="87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BED3-9264-4D32-8502-86FF5DECEFB2}">
  <dimension ref="A1:AT31"/>
  <sheetViews>
    <sheetView zoomScale="113" workbookViewId="0">
      <selection activeCell="AT22" sqref="A1:AT22"/>
    </sheetView>
  </sheetViews>
  <sheetFormatPr baseColWidth="10" defaultColWidth="2" defaultRowHeight="10" customHeight="1" x14ac:dyDescent="0.3"/>
  <cols>
    <col min="1" max="16384" width="2" style="130"/>
  </cols>
  <sheetData>
    <row r="1" spans="1:46" ht="15.5" x14ac:dyDescent="0.35">
      <c r="A1" s="149" t="s">
        <v>263</v>
      </c>
    </row>
    <row r="2" spans="1:46" ht="39" customHeight="1" x14ac:dyDescent="0.3"/>
    <row r="3" spans="1:46" ht="14" x14ac:dyDescent="0.3">
      <c r="A3" s="130" t="s">
        <v>219</v>
      </c>
      <c r="E3" s="123" t="s">
        <v>262</v>
      </c>
      <c r="S3" s="123"/>
    </row>
    <row r="5" spans="1:46" ht="10" customHeight="1" x14ac:dyDescent="0.3">
      <c r="A5" s="131" t="s">
        <v>220</v>
      </c>
      <c r="B5" s="132"/>
      <c r="C5" s="133"/>
      <c r="D5" s="134" t="s">
        <v>218</v>
      </c>
      <c r="E5" s="135" t="s">
        <v>218</v>
      </c>
      <c r="F5" s="136" t="s">
        <v>218</v>
      </c>
      <c r="I5" s="131" t="s">
        <v>221</v>
      </c>
      <c r="J5" s="132"/>
      <c r="K5" s="133"/>
      <c r="L5" s="134"/>
      <c r="M5" s="135" t="s">
        <v>218</v>
      </c>
      <c r="N5" s="136"/>
      <c r="Q5" s="131" t="s">
        <v>222</v>
      </c>
      <c r="R5" s="132"/>
      <c r="S5" s="133"/>
      <c r="T5" s="134"/>
      <c r="U5" s="135" t="s">
        <v>218</v>
      </c>
      <c r="V5" s="136" t="s">
        <v>218</v>
      </c>
      <c r="Y5" s="131" t="s">
        <v>223</v>
      </c>
      <c r="Z5" s="132"/>
      <c r="AA5" s="133"/>
      <c r="AB5" s="134"/>
      <c r="AC5" s="135"/>
      <c r="AD5" s="136"/>
      <c r="AG5" s="131" t="s">
        <v>224</v>
      </c>
      <c r="AH5" s="132"/>
      <c r="AI5" s="133"/>
      <c r="AJ5" s="134"/>
      <c r="AK5" s="135" t="s">
        <v>218</v>
      </c>
      <c r="AL5" s="136"/>
      <c r="AO5" s="131" t="s">
        <v>225</v>
      </c>
      <c r="AP5" s="132"/>
      <c r="AQ5" s="133"/>
      <c r="AR5" s="134"/>
      <c r="AS5" s="135"/>
      <c r="AT5" s="136" t="s">
        <v>218</v>
      </c>
    </row>
    <row r="6" spans="1:46" ht="10" customHeight="1" x14ac:dyDescent="0.3">
      <c r="A6" s="137"/>
      <c r="B6" s="138"/>
      <c r="C6" s="139"/>
      <c r="D6" s="140" t="s">
        <v>218</v>
      </c>
      <c r="E6" s="141" t="s">
        <v>218</v>
      </c>
      <c r="F6" s="142"/>
      <c r="I6" s="137"/>
      <c r="J6" s="138"/>
      <c r="K6" s="139"/>
      <c r="L6" s="140"/>
      <c r="M6" s="141" t="s">
        <v>218</v>
      </c>
      <c r="N6" s="142"/>
      <c r="Q6" s="137"/>
      <c r="R6" s="138"/>
      <c r="S6" s="139"/>
      <c r="T6" s="140"/>
      <c r="U6" s="141"/>
      <c r="V6" s="142"/>
      <c r="Y6" s="137"/>
      <c r="Z6" s="138"/>
      <c r="AA6" s="139"/>
      <c r="AB6" s="140"/>
      <c r="AC6" s="141" t="s">
        <v>218</v>
      </c>
      <c r="AD6" s="142" t="s">
        <v>218</v>
      </c>
      <c r="AG6" s="137"/>
      <c r="AH6" s="138"/>
      <c r="AI6" s="139"/>
      <c r="AJ6" s="140" t="s">
        <v>218</v>
      </c>
      <c r="AK6" s="141"/>
      <c r="AL6" s="142"/>
      <c r="AO6" s="137"/>
      <c r="AP6" s="138"/>
      <c r="AQ6" s="139"/>
      <c r="AR6" s="140" t="s">
        <v>218</v>
      </c>
      <c r="AS6" s="141" t="s">
        <v>218</v>
      </c>
      <c r="AT6" s="142"/>
    </row>
    <row r="7" spans="1:46" ht="10" customHeight="1" x14ac:dyDescent="0.3">
      <c r="A7" s="143"/>
      <c r="B7" s="144"/>
      <c r="C7" s="145"/>
      <c r="D7" s="146"/>
      <c r="E7" s="147"/>
      <c r="F7" s="148"/>
      <c r="I7" s="143"/>
      <c r="J7" s="144"/>
      <c r="K7" s="145"/>
      <c r="L7" s="146"/>
      <c r="M7" s="147" t="s">
        <v>218</v>
      </c>
      <c r="N7" s="148"/>
      <c r="Q7" s="143"/>
      <c r="R7" s="144"/>
      <c r="S7" s="145"/>
      <c r="T7" s="146"/>
      <c r="U7" s="147" t="s">
        <v>218</v>
      </c>
      <c r="V7" s="148" t="s">
        <v>218</v>
      </c>
      <c r="Y7" s="143"/>
      <c r="Z7" s="144"/>
      <c r="AA7" s="145"/>
      <c r="AB7" s="146"/>
      <c r="AC7" s="147" t="s">
        <v>218</v>
      </c>
      <c r="AD7" s="148" t="s">
        <v>218</v>
      </c>
      <c r="AG7" s="143"/>
      <c r="AH7" s="144"/>
      <c r="AI7" s="145"/>
      <c r="AJ7" s="146"/>
      <c r="AK7" s="147" t="s">
        <v>218</v>
      </c>
      <c r="AL7" s="148"/>
      <c r="AO7" s="143"/>
      <c r="AP7" s="144"/>
      <c r="AQ7" s="145"/>
      <c r="AR7" s="146"/>
      <c r="AS7" s="147"/>
      <c r="AT7" s="148" t="s">
        <v>218</v>
      </c>
    </row>
    <row r="9" spans="1:46" ht="10" customHeight="1" x14ac:dyDescent="0.3">
      <c r="A9" s="131" t="s">
        <v>226</v>
      </c>
      <c r="B9" s="132"/>
      <c r="C9" s="133"/>
      <c r="D9" s="134"/>
      <c r="E9" s="135"/>
      <c r="F9" s="136"/>
      <c r="I9" s="131" t="s">
        <v>227</v>
      </c>
      <c r="J9" s="132"/>
      <c r="K9" s="133"/>
      <c r="L9" s="134" t="s">
        <v>218</v>
      </c>
      <c r="M9" s="135"/>
      <c r="N9" s="136" t="s">
        <v>218</v>
      </c>
      <c r="Q9" s="131" t="s">
        <v>228</v>
      </c>
      <c r="R9" s="132"/>
      <c r="S9" s="133"/>
      <c r="T9" s="134"/>
      <c r="U9" s="135" t="s">
        <v>218</v>
      </c>
      <c r="V9" s="136" t="s">
        <v>218</v>
      </c>
      <c r="Y9" s="131" t="s">
        <v>229</v>
      </c>
      <c r="Z9" s="132"/>
      <c r="AA9" s="133"/>
      <c r="AB9" s="134" t="s">
        <v>218</v>
      </c>
      <c r="AC9" s="135"/>
      <c r="AD9" s="136" t="s">
        <v>218</v>
      </c>
      <c r="AG9" s="131" t="s">
        <v>230</v>
      </c>
      <c r="AH9" s="132"/>
      <c r="AI9" s="133"/>
      <c r="AJ9" s="134"/>
      <c r="AK9" s="135"/>
      <c r="AL9" s="136" t="s">
        <v>218</v>
      </c>
      <c r="AO9" s="131" t="s">
        <v>231</v>
      </c>
      <c r="AP9" s="132"/>
      <c r="AQ9" s="133"/>
      <c r="AR9" s="134"/>
      <c r="AS9" s="135" t="s">
        <v>218</v>
      </c>
      <c r="AT9" s="136"/>
    </row>
    <row r="10" spans="1:46" ht="10" customHeight="1" x14ac:dyDescent="0.3">
      <c r="A10" s="137"/>
      <c r="B10" s="138"/>
      <c r="C10" s="139"/>
      <c r="D10" s="140"/>
      <c r="E10" s="141" t="s">
        <v>218</v>
      </c>
      <c r="F10" s="142" t="s">
        <v>218</v>
      </c>
      <c r="I10" s="137"/>
      <c r="J10" s="138"/>
      <c r="K10" s="139"/>
      <c r="L10" s="140"/>
      <c r="M10" s="141"/>
      <c r="N10" s="142"/>
      <c r="Q10" s="137"/>
      <c r="R10" s="138"/>
      <c r="S10" s="139"/>
      <c r="T10" s="140"/>
      <c r="U10" s="141" t="s">
        <v>218</v>
      </c>
      <c r="V10" s="142"/>
      <c r="Y10" s="137"/>
      <c r="Z10" s="138"/>
      <c r="AA10" s="139"/>
      <c r="AB10" s="140" t="s">
        <v>218</v>
      </c>
      <c r="AC10" s="141"/>
      <c r="AD10" s="142" t="s">
        <v>218</v>
      </c>
      <c r="AG10" s="137"/>
      <c r="AH10" s="138"/>
      <c r="AI10" s="139"/>
      <c r="AJ10" s="140" t="s">
        <v>218</v>
      </c>
      <c r="AK10" s="141"/>
      <c r="AL10" s="142"/>
      <c r="AO10" s="137"/>
      <c r="AP10" s="138"/>
      <c r="AQ10" s="139"/>
      <c r="AR10" s="140"/>
      <c r="AS10" s="141" t="s">
        <v>218</v>
      </c>
      <c r="AT10" s="142"/>
    </row>
    <row r="11" spans="1:46" ht="10" customHeight="1" x14ac:dyDescent="0.3">
      <c r="A11" s="143"/>
      <c r="B11" s="144"/>
      <c r="C11" s="145"/>
      <c r="D11" s="146"/>
      <c r="E11" s="147" t="s">
        <v>218</v>
      </c>
      <c r="F11" s="148" t="s">
        <v>218</v>
      </c>
      <c r="I11" s="143"/>
      <c r="J11" s="144"/>
      <c r="K11" s="145"/>
      <c r="L11" s="146" t="s">
        <v>218</v>
      </c>
      <c r="M11" s="147"/>
      <c r="N11" s="148" t="s">
        <v>218</v>
      </c>
      <c r="Q11" s="143"/>
      <c r="R11" s="144"/>
      <c r="S11" s="145"/>
      <c r="T11" s="146" t="s">
        <v>218</v>
      </c>
      <c r="U11" s="147" t="s">
        <v>218</v>
      </c>
      <c r="V11" s="148" t="s">
        <v>218</v>
      </c>
      <c r="Y11" s="143"/>
      <c r="Z11" s="144"/>
      <c r="AA11" s="145"/>
      <c r="AB11" s="146" t="s">
        <v>218</v>
      </c>
      <c r="AC11" s="147"/>
      <c r="AD11" s="148" t="s">
        <v>218</v>
      </c>
      <c r="AG11" s="143"/>
      <c r="AH11" s="144"/>
      <c r="AI11" s="145"/>
      <c r="AJ11" s="146"/>
      <c r="AK11" s="147"/>
      <c r="AL11" s="148" t="s">
        <v>218</v>
      </c>
      <c r="AO11" s="143"/>
      <c r="AP11" s="144"/>
      <c r="AQ11" s="145"/>
      <c r="AR11" s="146"/>
      <c r="AS11" s="147" t="s">
        <v>218</v>
      </c>
      <c r="AT11" s="148"/>
    </row>
    <row r="13" spans="1:46" ht="10" customHeight="1" x14ac:dyDescent="0.3">
      <c r="A13" s="131" t="s">
        <v>232</v>
      </c>
      <c r="B13" s="132"/>
      <c r="C13" s="133"/>
      <c r="D13" s="134" t="s">
        <v>218</v>
      </c>
      <c r="E13" s="135" t="s">
        <v>218</v>
      </c>
      <c r="F13" s="136"/>
      <c r="I13" s="131" t="s">
        <v>233</v>
      </c>
      <c r="J13" s="132"/>
      <c r="K13" s="133"/>
      <c r="L13" s="134"/>
      <c r="M13" s="135" t="s">
        <v>218</v>
      </c>
      <c r="N13" s="136" t="s">
        <v>218</v>
      </c>
      <c r="Q13" s="131"/>
      <c r="R13" s="132"/>
      <c r="S13" s="133"/>
      <c r="T13" s="134"/>
      <c r="U13" s="135"/>
      <c r="V13" s="136"/>
      <c r="Y13" s="131"/>
      <c r="Z13" s="132"/>
      <c r="AA13" s="133"/>
      <c r="AB13" s="134"/>
      <c r="AC13" s="135"/>
      <c r="AD13" s="136"/>
      <c r="AG13" s="131"/>
      <c r="AH13" s="132"/>
      <c r="AI13" s="133"/>
      <c r="AJ13" s="134"/>
      <c r="AK13" s="135"/>
      <c r="AL13" s="136"/>
      <c r="AO13" s="131"/>
      <c r="AP13" s="132"/>
      <c r="AQ13" s="133"/>
      <c r="AR13" s="134"/>
      <c r="AS13" s="135"/>
      <c r="AT13" s="136"/>
    </row>
    <row r="14" spans="1:46" ht="10" customHeight="1" x14ac:dyDescent="0.3">
      <c r="A14" s="137"/>
      <c r="B14" s="138"/>
      <c r="C14" s="139"/>
      <c r="D14" s="140" t="s">
        <v>218</v>
      </c>
      <c r="E14" s="141" t="s">
        <v>218</v>
      </c>
      <c r="F14" s="142"/>
      <c r="I14" s="137"/>
      <c r="J14" s="138"/>
      <c r="K14" s="139"/>
      <c r="L14" s="140" t="s">
        <v>218</v>
      </c>
      <c r="M14" s="141" t="s">
        <v>218</v>
      </c>
      <c r="N14" s="142"/>
      <c r="Q14" s="137"/>
      <c r="R14" s="138"/>
      <c r="S14" s="139"/>
      <c r="T14" s="140"/>
      <c r="U14" s="141"/>
      <c r="V14" s="142"/>
      <c r="Y14" s="137"/>
      <c r="Z14" s="138"/>
      <c r="AA14" s="139"/>
      <c r="AB14" s="140"/>
      <c r="AC14" s="141"/>
      <c r="AD14" s="142"/>
      <c r="AG14" s="137"/>
      <c r="AH14" s="138"/>
      <c r="AI14" s="139"/>
      <c r="AJ14" s="140"/>
      <c r="AK14" s="141"/>
      <c r="AL14" s="142"/>
      <c r="AO14" s="137"/>
      <c r="AP14" s="138"/>
      <c r="AQ14" s="139"/>
      <c r="AR14" s="140"/>
      <c r="AS14" s="141"/>
      <c r="AT14" s="142"/>
    </row>
    <row r="15" spans="1:46" ht="10" customHeight="1" x14ac:dyDescent="0.3">
      <c r="A15" s="143"/>
      <c r="B15" s="144"/>
      <c r="C15" s="145"/>
      <c r="D15" s="146"/>
      <c r="E15" s="147"/>
      <c r="F15" s="148" t="s">
        <v>218</v>
      </c>
      <c r="I15" s="143"/>
      <c r="J15" s="144"/>
      <c r="K15" s="145"/>
      <c r="L15" s="146"/>
      <c r="M15" s="147" t="s">
        <v>218</v>
      </c>
      <c r="N15" s="148"/>
      <c r="Q15" s="143"/>
      <c r="R15" s="144"/>
      <c r="S15" s="145"/>
      <c r="T15" s="146"/>
      <c r="U15" s="147"/>
      <c r="V15" s="148"/>
      <c r="Y15" s="143"/>
      <c r="Z15" s="144"/>
      <c r="AA15" s="145"/>
      <c r="AB15" s="146"/>
      <c r="AC15" s="147"/>
      <c r="AD15" s="148"/>
      <c r="AG15" s="143"/>
      <c r="AH15" s="144"/>
      <c r="AI15" s="145"/>
      <c r="AJ15" s="146"/>
      <c r="AK15" s="147"/>
      <c r="AL15" s="148"/>
      <c r="AO15" s="143"/>
      <c r="AP15" s="144"/>
      <c r="AQ15" s="145"/>
      <c r="AR15" s="146"/>
      <c r="AS15" s="147"/>
      <c r="AT15" s="148"/>
    </row>
    <row r="17" spans="1:46" ht="14" x14ac:dyDescent="0.3">
      <c r="A17" s="130" t="s">
        <v>219</v>
      </c>
      <c r="E17" s="130" t="s">
        <v>264</v>
      </c>
    </row>
    <row r="19" spans="1:46" ht="10" customHeight="1" x14ac:dyDescent="0.3">
      <c r="A19" s="131" t="s">
        <v>255</v>
      </c>
      <c r="B19" s="132"/>
      <c r="C19" s="133"/>
      <c r="D19" s="134"/>
      <c r="E19" s="135" t="s">
        <v>218</v>
      </c>
      <c r="F19" s="136" t="s">
        <v>218</v>
      </c>
      <c r="I19" s="131" t="s">
        <v>256</v>
      </c>
      <c r="J19" s="132"/>
      <c r="K19" s="133"/>
      <c r="L19" s="134" t="s">
        <v>218</v>
      </c>
      <c r="M19" s="135" t="s">
        <v>218</v>
      </c>
      <c r="N19" s="136" t="s">
        <v>218</v>
      </c>
      <c r="Q19" s="131" t="s">
        <v>222</v>
      </c>
      <c r="R19" s="132"/>
      <c r="S19" s="133"/>
      <c r="T19" s="134"/>
      <c r="U19" s="135"/>
      <c r="V19" s="136" t="s">
        <v>218</v>
      </c>
      <c r="Y19" s="131" t="s">
        <v>258</v>
      </c>
      <c r="Z19" s="132"/>
      <c r="AA19" s="133"/>
      <c r="AB19" s="134"/>
      <c r="AC19" s="135" t="s">
        <v>218</v>
      </c>
      <c r="AD19" s="136"/>
      <c r="AG19" s="131"/>
      <c r="AH19" s="132"/>
      <c r="AI19" s="133"/>
      <c r="AJ19" s="134"/>
      <c r="AK19" s="135"/>
      <c r="AL19" s="136"/>
      <c r="AO19" s="131"/>
      <c r="AP19" s="132"/>
      <c r="AQ19" s="133"/>
      <c r="AR19" s="134"/>
      <c r="AS19" s="135"/>
      <c r="AT19" s="136"/>
    </row>
    <row r="20" spans="1:46" ht="10" customHeight="1" x14ac:dyDescent="0.3">
      <c r="A20" s="137"/>
      <c r="B20" s="138"/>
      <c r="C20" s="139"/>
      <c r="D20" s="140"/>
      <c r="E20" s="141" t="s">
        <v>218</v>
      </c>
      <c r="F20" s="142" t="s">
        <v>218</v>
      </c>
      <c r="I20" s="137"/>
      <c r="J20" s="138"/>
      <c r="K20" s="139"/>
      <c r="L20" s="140"/>
      <c r="M20" s="141" t="s">
        <v>218</v>
      </c>
      <c r="N20" s="142"/>
      <c r="Q20" s="137"/>
      <c r="R20" s="138"/>
      <c r="S20" s="139"/>
      <c r="T20" s="140" t="s">
        <v>218</v>
      </c>
      <c r="U20" s="141"/>
      <c r="V20" s="142"/>
      <c r="Y20" s="137"/>
      <c r="Z20" s="138"/>
      <c r="AA20" s="139"/>
      <c r="AB20" s="140"/>
      <c r="AC20" s="141" t="s">
        <v>218</v>
      </c>
      <c r="AD20" s="142"/>
      <c r="AG20" s="137"/>
      <c r="AH20" s="138"/>
      <c r="AI20" s="139"/>
      <c r="AJ20" s="140"/>
      <c r="AK20" s="141"/>
      <c r="AL20" s="142"/>
      <c r="AO20" s="137"/>
      <c r="AP20" s="138"/>
      <c r="AQ20" s="139"/>
      <c r="AR20" s="140"/>
      <c r="AS20" s="141"/>
      <c r="AT20" s="142"/>
    </row>
    <row r="21" spans="1:46" ht="10" customHeight="1" x14ac:dyDescent="0.3">
      <c r="A21" s="143"/>
      <c r="B21" s="144"/>
      <c r="C21" s="145"/>
      <c r="D21" s="146"/>
      <c r="E21" s="147"/>
      <c r="F21" s="148"/>
      <c r="I21" s="143"/>
      <c r="J21" s="144"/>
      <c r="K21" s="145"/>
      <c r="L21" s="146"/>
      <c r="M21" s="147" t="s">
        <v>218</v>
      </c>
      <c r="N21" s="148" t="s">
        <v>218</v>
      </c>
      <c r="Q21" s="143"/>
      <c r="R21" s="144"/>
      <c r="S21" s="145"/>
      <c r="T21" s="146"/>
      <c r="U21" s="147"/>
      <c r="V21" s="148" t="s">
        <v>218</v>
      </c>
      <c r="Y21" s="143"/>
      <c r="Z21" s="144"/>
      <c r="AA21" s="145"/>
      <c r="AB21" s="146"/>
      <c r="AC21" s="147" t="s">
        <v>218</v>
      </c>
      <c r="AD21" s="148"/>
      <c r="AG21" s="143"/>
      <c r="AH21" s="144"/>
      <c r="AI21" s="145"/>
      <c r="AJ21" s="146"/>
      <c r="AK21" s="147"/>
      <c r="AL21" s="148"/>
      <c r="AO21" s="143"/>
      <c r="AP21" s="144"/>
      <c r="AQ21" s="145"/>
      <c r="AR21" s="146"/>
      <c r="AS21" s="147"/>
      <c r="AT21" s="148"/>
    </row>
    <row r="23" spans="1:46" ht="14" x14ac:dyDescent="0.3">
      <c r="A23" s="130" t="s">
        <v>219</v>
      </c>
      <c r="E23" s="130" t="s">
        <v>265</v>
      </c>
    </row>
    <row r="25" spans="1:46" ht="10" customHeight="1" x14ac:dyDescent="0.3">
      <c r="A25" s="131"/>
      <c r="B25" s="132"/>
      <c r="C25" s="133"/>
      <c r="D25" s="134"/>
      <c r="E25" s="135"/>
      <c r="F25" s="136"/>
      <c r="I25" s="131"/>
      <c r="J25" s="132"/>
      <c r="K25" s="133"/>
      <c r="L25" s="134"/>
      <c r="M25" s="135"/>
      <c r="N25" s="136"/>
      <c r="Q25" s="131"/>
      <c r="R25" s="132"/>
      <c r="S25" s="133"/>
      <c r="T25" s="134"/>
      <c r="U25" s="135"/>
      <c r="V25" s="136"/>
      <c r="Y25" s="131"/>
      <c r="Z25" s="132"/>
      <c r="AA25" s="133"/>
      <c r="AB25" s="134"/>
      <c r="AC25" s="135"/>
      <c r="AD25" s="136"/>
      <c r="AG25" s="131"/>
      <c r="AH25" s="132"/>
      <c r="AI25" s="133"/>
      <c r="AJ25" s="134"/>
      <c r="AK25" s="135"/>
      <c r="AL25" s="136"/>
      <c r="AO25" s="131"/>
      <c r="AP25" s="132"/>
      <c r="AQ25" s="133"/>
      <c r="AR25" s="134"/>
      <c r="AS25" s="135"/>
      <c r="AT25" s="136"/>
    </row>
    <row r="26" spans="1:46" ht="10" customHeight="1" x14ac:dyDescent="0.3">
      <c r="A26" s="137"/>
      <c r="B26" s="138"/>
      <c r="C26" s="139"/>
      <c r="D26" s="140"/>
      <c r="E26" s="141"/>
      <c r="F26" s="142"/>
      <c r="I26" s="137"/>
      <c r="J26" s="138"/>
      <c r="K26" s="139"/>
      <c r="L26" s="140"/>
      <c r="M26" s="141"/>
      <c r="N26" s="142"/>
      <c r="Q26" s="137"/>
      <c r="R26" s="138"/>
      <c r="S26" s="139"/>
      <c r="T26" s="140"/>
      <c r="U26" s="141"/>
      <c r="V26" s="142"/>
      <c r="Y26" s="137"/>
      <c r="Z26" s="138"/>
      <c r="AA26" s="139"/>
      <c r="AB26" s="140"/>
      <c r="AC26" s="141"/>
      <c r="AD26" s="142"/>
      <c r="AG26" s="137"/>
      <c r="AH26" s="138"/>
      <c r="AI26" s="139"/>
      <c r="AJ26" s="140"/>
      <c r="AK26" s="141"/>
      <c r="AL26" s="142"/>
      <c r="AO26" s="137"/>
      <c r="AP26" s="138"/>
      <c r="AQ26" s="139"/>
      <c r="AR26" s="140"/>
      <c r="AS26" s="141"/>
      <c r="AT26" s="142"/>
    </row>
    <row r="27" spans="1:46" ht="10" customHeight="1" x14ac:dyDescent="0.3">
      <c r="A27" s="143"/>
      <c r="B27" s="144"/>
      <c r="C27" s="145"/>
      <c r="D27" s="146"/>
      <c r="E27" s="147"/>
      <c r="F27" s="148"/>
      <c r="I27" s="143"/>
      <c r="J27" s="144"/>
      <c r="K27" s="145"/>
      <c r="L27" s="146"/>
      <c r="M27" s="147"/>
      <c r="N27" s="148"/>
      <c r="Q27" s="143"/>
      <c r="R27" s="144"/>
      <c r="S27" s="145"/>
      <c r="T27" s="146"/>
      <c r="U27" s="147"/>
      <c r="V27" s="148"/>
      <c r="Y27" s="143"/>
      <c r="Z27" s="144"/>
      <c r="AA27" s="145"/>
      <c r="AB27" s="146"/>
      <c r="AC27" s="147"/>
      <c r="AD27" s="148"/>
      <c r="AG27" s="143"/>
      <c r="AH27" s="144"/>
      <c r="AI27" s="145"/>
      <c r="AJ27" s="146"/>
      <c r="AK27" s="147"/>
      <c r="AL27" s="148"/>
      <c r="AO27" s="143"/>
      <c r="AP27" s="144"/>
      <c r="AQ27" s="145"/>
      <c r="AR27" s="146"/>
      <c r="AS27" s="147"/>
      <c r="AT27" s="148"/>
    </row>
    <row r="29" spans="1:46" ht="10" customHeight="1" x14ac:dyDescent="0.3">
      <c r="A29" s="131"/>
      <c r="B29" s="132"/>
      <c r="C29" s="133"/>
      <c r="D29" s="134"/>
      <c r="E29" s="135"/>
      <c r="F29" s="136"/>
      <c r="I29" s="131"/>
      <c r="J29" s="132"/>
      <c r="K29" s="133"/>
      <c r="L29" s="134"/>
      <c r="M29" s="135"/>
      <c r="N29" s="136"/>
      <c r="Q29" s="131"/>
      <c r="R29" s="132"/>
      <c r="S29" s="133"/>
      <c r="T29" s="134"/>
      <c r="U29" s="135"/>
      <c r="V29" s="136"/>
      <c r="Y29" s="131"/>
      <c r="Z29" s="132"/>
      <c r="AA29" s="133"/>
      <c r="AB29" s="134"/>
      <c r="AC29" s="135"/>
      <c r="AD29" s="136"/>
      <c r="AG29" s="131"/>
      <c r="AH29" s="132"/>
      <c r="AI29" s="133"/>
      <c r="AJ29" s="134"/>
      <c r="AK29" s="135"/>
      <c r="AL29" s="136"/>
      <c r="AO29" s="131"/>
      <c r="AP29" s="132"/>
      <c r="AQ29" s="133"/>
      <c r="AR29" s="134"/>
      <c r="AS29" s="135"/>
      <c r="AT29" s="136"/>
    </row>
    <row r="30" spans="1:46" ht="10" customHeight="1" x14ac:dyDescent="0.3">
      <c r="A30" s="137"/>
      <c r="B30" s="138"/>
      <c r="C30" s="139"/>
      <c r="D30" s="140"/>
      <c r="E30" s="141"/>
      <c r="F30" s="142"/>
      <c r="I30" s="137"/>
      <c r="J30" s="138"/>
      <c r="K30" s="139"/>
      <c r="L30" s="140"/>
      <c r="M30" s="141"/>
      <c r="N30" s="142"/>
      <c r="Q30" s="137"/>
      <c r="R30" s="138"/>
      <c r="S30" s="139"/>
      <c r="T30" s="140"/>
      <c r="U30" s="141"/>
      <c r="V30" s="142"/>
      <c r="Y30" s="137"/>
      <c r="Z30" s="138"/>
      <c r="AA30" s="139"/>
      <c r="AB30" s="140"/>
      <c r="AC30" s="141"/>
      <c r="AD30" s="142"/>
      <c r="AG30" s="137"/>
      <c r="AH30" s="138"/>
      <c r="AI30" s="139"/>
      <c r="AJ30" s="140"/>
      <c r="AK30" s="141"/>
      <c r="AL30" s="142"/>
      <c r="AO30" s="137"/>
      <c r="AP30" s="138"/>
      <c r="AQ30" s="139"/>
      <c r="AR30" s="140"/>
      <c r="AS30" s="141"/>
      <c r="AT30" s="142"/>
    </row>
    <row r="31" spans="1:46" ht="10" customHeight="1" x14ac:dyDescent="0.3">
      <c r="A31" s="143"/>
      <c r="B31" s="144"/>
      <c r="C31" s="145"/>
      <c r="D31" s="146"/>
      <c r="E31" s="147"/>
      <c r="F31" s="148"/>
      <c r="I31" s="143"/>
      <c r="J31" s="144"/>
      <c r="K31" s="145"/>
      <c r="L31" s="146"/>
      <c r="M31" s="147"/>
      <c r="N31" s="148"/>
      <c r="Q31" s="143"/>
      <c r="R31" s="144"/>
      <c r="S31" s="145"/>
      <c r="T31" s="146"/>
      <c r="U31" s="147"/>
      <c r="V31" s="148"/>
      <c r="Y31" s="143"/>
      <c r="Z31" s="144"/>
      <c r="AA31" s="145"/>
      <c r="AB31" s="146"/>
      <c r="AC31" s="147"/>
      <c r="AD31" s="148"/>
      <c r="AG31" s="143"/>
      <c r="AH31" s="144"/>
      <c r="AI31" s="145"/>
      <c r="AJ31" s="146"/>
      <c r="AK31" s="147"/>
      <c r="AL31" s="148"/>
      <c r="AO31" s="143"/>
      <c r="AP31" s="144"/>
      <c r="AQ31" s="145"/>
      <c r="AR31" s="146"/>
      <c r="AS31" s="147"/>
      <c r="AT31" s="148"/>
    </row>
  </sheetData>
  <mergeCells count="36">
    <mergeCell ref="A29:C31"/>
    <mergeCell ref="I29:K31"/>
    <mergeCell ref="Q29:S31"/>
    <mergeCell ref="Y29:AA31"/>
    <mergeCell ref="AG29:AI31"/>
    <mergeCell ref="AO29:AQ31"/>
    <mergeCell ref="A25:C27"/>
    <mergeCell ref="I25:K27"/>
    <mergeCell ref="Q25:S27"/>
    <mergeCell ref="Y25:AA27"/>
    <mergeCell ref="AG25:AI27"/>
    <mergeCell ref="AO25:AQ27"/>
    <mergeCell ref="A19:C21"/>
    <mergeCell ref="I19:K21"/>
    <mergeCell ref="Q19:S21"/>
    <mergeCell ref="Y19:AA21"/>
    <mergeCell ref="AG19:AI21"/>
    <mergeCell ref="AO19:AQ21"/>
    <mergeCell ref="AO9:AQ11"/>
    <mergeCell ref="A13:C15"/>
    <mergeCell ref="I13:K15"/>
    <mergeCell ref="Q13:S15"/>
    <mergeCell ref="Y13:AA15"/>
    <mergeCell ref="AG13:AI15"/>
    <mergeCell ref="AO13:AQ15"/>
    <mergeCell ref="I5:K7"/>
    <mergeCell ref="Q5:S7"/>
    <mergeCell ref="Y5:AA7"/>
    <mergeCell ref="AG5:AI7"/>
    <mergeCell ref="AO5:AQ7"/>
    <mergeCell ref="A9:C11"/>
    <mergeCell ref="I9:K11"/>
    <mergeCell ref="Q9:S11"/>
    <mergeCell ref="Y9:AA11"/>
    <mergeCell ref="AG9:AI11"/>
    <mergeCell ref="A5:C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5BD1-9658-474E-97B3-40E0B65F20D7}">
  <dimension ref="B1:H28"/>
  <sheetViews>
    <sheetView tabSelected="1" topLeftCell="A10" workbookViewId="0">
      <selection activeCell="G31" sqref="A1:G31"/>
    </sheetView>
  </sheetViews>
  <sheetFormatPr baseColWidth="10" defaultRowHeight="15.5" x14ac:dyDescent="0.35"/>
  <cols>
    <col min="1" max="1" width="6.26953125" style="124" customWidth="1"/>
    <col min="2" max="16384" width="10.90625" style="124"/>
  </cols>
  <sheetData>
    <row r="1" spans="2:7" ht="23" x14ac:dyDescent="0.5">
      <c r="C1" s="125"/>
      <c r="D1" s="127" t="s">
        <v>239</v>
      </c>
      <c r="E1" s="125"/>
      <c r="F1" s="125"/>
      <c r="G1" s="125"/>
    </row>
    <row r="2" spans="2:7" ht="20" x14ac:dyDescent="0.4">
      <c r="B2" s="125"/>
      <c r="C2" s="125"/>
      <c r="D2" s="125"/>
      <c r="E2" s="125"/>
      <c r="F2" s="125"/>
      <c r="G2" s="125"/>
    </row>
    <row r="3" spans="2:7" ht="20" x14ac:dyDescent="0.4">
      <c r="B3" s="125" t="s">
        <v>240</v>
      </c>
      <c r="C3" s="125"/>
      <c r="D3" s="125"/>
      <c r="E3" s="125"/>
      <c r="F3" s="125"/>
      <c r="G3" s="125"/>
    </row>
    <row r="4" spans="2:7" ht="20" x14ac:dyDescent="0.4">
      <c r="B4" s="126" t="s">
        <v>241</v>
      </c>
      <c r="C4" s="126">
        <v>38</v>
      </c>
      <c r="D4" s="129">
        <v>45</v>
      </c>
      <c r="E4" s="126">
        <v>47</v>
      </c>
      <c r="F4" s="126" t="s">
        <v>242</v>
      </c>
      <c r="G4" s="129">
        <v>58</v>
      </c>
    </row>
    <row r="5" spans="2:7" ht="20" x14ac:dyDescent="0.4">
      <c r="B5" s="125"/>
      <c r="C5" s="125"/>
      <c r="D5" s="125"/>
      <c r="E5" s="125"/>
      <c r="F5" s="125"/>
      <c r="G5" s="125"/>
    </row>
    <row r="6" spans="2:7" ht="20" x14ac:dyDescent="0.4">
      <c r="B6" s="125" t="s">
        <v>243</v>
      </c>
      <c r="C6" s="125"/>
      <c r="D6" s="125"/>
      <c r="E6" s="125"/>
      <c r="F6" s="125"/>
      <c r="G6" s="125"/>
    </row>
    <row r="7" spans="2:7" ht="20" x14ac:dyDescent="0.4">
      <c r="B7" s="126" t="s">
        <v>220</v>
      </c>
      <c r="C7" s="126" t="s">
        <v>244</v>
      </c>
      <c r="D7" s="126" t="s">
        <v>245</v>
      </c>
      <c r="E7" s="126" t="s">
        <v>252</v>
      </c>
      <c r="F7" s="126" t="s">
        <v>246</v>
      </c>
      <c r="G7" s="126" t="s">
        <v>247</v>
      </c>
    </row>
    <row r="8" spans="2:7" ht="20" x14ac:dyDescent="0.4">
      <c r="B8" s="129" t="s">
        <v>248</v>
      </c>
      <c r="C8" s="126" t="s">
        <v>249</v>
      </c>
      <c r="D8" s="126" t="s">
        <v>250</v>
      </c>
      <c r="E8" s="126" t="s">
        <v>251</v>
      </c>
      <c r="F8" s="126"/>
      <c r="G8" s="126"/>
    </row>
    <row r="9" spans="2:7" ht="20" x14ac:dyDescent="0.4">
      <c r="B9" s="125"/>
      <c r="C9" s="125"/>
      <c r="D9" s="125"/>
      <c r="E9" s="125"/>
      <c r="F9" s="125"/>
      <c r="G9" s="125"/>
    </row>
    <row r="10" spans="2:7" ht="20" x14ac:dyDescent="0.4">
      <c r="B10" s="125" t="s">
        <v>253</v>
      </c>
      <c r="C10" s="125"/>
      <c r="D10" s="125"/>
      <c r="E10" s="125"/>
      <c r="F10" s="125"/>
      <c r="G10" s="125"/>
    </row>
    <row r="11" spans="2:7" ht="20" x14ac:dyDescent="0.4">
      <c r="B11" s="126" t="s">
        <v>220</v>
      </c>
      <c r="C11" s="126" t="s">
        <v>221</v>
      </c>
      <c r="D11" s="126" t="s">
        <v>222</v>
      </c>
      <c r="E11" s="126" t="s">
        <v>223</v>
      </c>
      <c r="F11" s="129" t="s">
        <v>224</v>
      </c>
      <c r="G11" s="126" t="s">
        <v>225</v>
      </c>
    </row>
    <row r="12" spans="2:7" ht="20" x14ac:dyDescent="0.4">
      <c r="B12" s="126" t="s">
        <v>226</v>
      </c>
      <c r="C12" s="126" t="s">
        <v>227</v>
      </c>
      <c r="D12" s="126" t="s">
        <v>228</v>
      </c>
      <c r="E12" s="126" t="s">
        <v>229</v>
      </c>
      <c r="F12" s="126" t="s">
        <v>230</v>
      </c>
      <c r="G12" s="126" t="s">
        <v>231</v>
      </c>
    </row>
    <row r="13" spans="2:7" ht="20" x14ac:dyDescent="0.4">
      <c r="B13" s="126" t="s">
        <v>232</v>
      </c>
      <c r="C13" s="126" t="s">
        <v>233</v>
      </c>
      <c r="D13" s="126"/>
      <c r="E13" s="126"/>
      <c r="F13" s="126"/>
      <c r="G13" s="126"/>
    </row>
    <row r="14" spans="2:7" ht="20" x14ac:dyDescent="0.4">
      <c r="B14" s="125"/>
      <c r="C14" s="125"/>
      <c r="D14" s="125"/>
      <c r="E14" s="125"/>
      <c r="F14" s="125"/>
      <c r="G14" s="125"/>
    </row>
    <row r="15" spans="2:7" ht="20" x14ac:dyDescent="0.4">
      <c r="B15" s="125" t="s">
        <v>254</v>
      </c>
      <c r="C15" s="125"/>
      <c r="D15" s="125"/>
      <c r="E15" s="125"/>
      <c r="F15" s="125"/>
      <c r="G15" s="125"/>
    </row>
    <row r="16" spans="2:7" ht="20" x14ac:dyDescent="0.4">
      <c r="B16" s="126" t="s">
        <v>255</v>
      </c>
      <c r="C16" s="126" t="s">
        <v>256</v>
      </c>
      <c r="D16" s="126" t="s">
        <v>257</v>
      </c>
      <c r="E16" s="126" t="s">
        <v>258</v>
      </c>
      <c r="F16" s="126"/>
      <c r="G16" s="126"/>
    </row>
    <row r="17" spans="2:8" ht="20" x14ac:dyDescent="0.4">
      <c r="B17" s="125"/>
      <c r="C17" s="125"/>
      <c r="D17" s="125"/>
      <c r="E17" s="125"/>
      <c r="F17" s="125"/>
      <c r="G17" s="125"/>
    </row>
    <row r="18" spans="2:8" ht="20" x14ac:dyDescent="0.4">
      <c r="B18" s="125" t="s">
        <v>259</v>
      </c>
      <c r="C18" s="125"/>
      <c r="D18" s="125"/>
      <c r="E18" s="125"/>
      <c r="F18" s="125"/>
      <c r="G18" s="125"/>
    </row>
    <row r="19" spans="2:8" ht="20" x14ac:dyDescent="0.4">
      <c r="B19" s="126" t="s">
        <v>276</v>
      </c>
      <c r="C19" s="126" t="s">
        <v>279</v>
      </c>
      <c r="D19" s="126" t="s">
        <v>277</v>
      </c>
      <c r="E19" s="126" t="s">
        <v>278</v>
      </c>
      <c r="F19" s="126"/>
      <c r="G19" s="126"/>
    </row>
    <row r="20" spans="2:8" ht="20" x14ac:dyDescent="0.4">
      <c r="B20" s="125"/>
      <c r="C20" s="125"/>
      <c r="D20" s="125"/>
      <c r="E20" s="125"/>
      <c r="F20" s="125"/>
      <c r="G20" s="125"/>
    </row>
    <row r="21" spans="2:8" ht="20" x14ac:dyDescent="0.4">
      <c r="B21" s="125" t="s">
        <v>260</v>
      </c>
      <c r="C21" s="125"/>
      <c r="D21" s="125"/>
      <c r="E21" s="125"/>
      <c r="F21" s="125"/>
      <c r="G21" s="125"/>
    </row>
    <row r="22" spans="2:8" ht="20" x14ac:dyDescent="0.4">
      <c r="B22" s="128"/>
      <c r="C22" s="125" t="s">
        <v>261</v>
      </c>
      <c r="D22" s="125"/>
      <c r="E22" s="125"/>
      <c r="F22" s="125"/>
      <c r="G22" s="125"/>
    </row>
    <row r="23" spans="2:8" ht="20" x14ac:dyDescent="0.4">
      <c r="B23" s="125"/>
      <c r="C23" s="125"/>
      <c r="D23" s="125"/>
      <c r="E23" s="125"/>
      <c r="F23" s="125"/>
      <c r="G23" s="125"/>
    </row>
    <row r="24" spans="2:8" ht="20" x14ac:dyDescent="0.4">
      <c r="B24" s="125"/>
      <c r="C24" s="125"/>
      <c r="D24" s="125"/>
      <c r="E24" s="125"/>
      <c r="F24" s="125"/>
      <c r="G24" s="125"/>
    </row>
    <row r="25" spans="2:8" ht="20" x14ac:dyDescent="0.4">
      <c r="B25" s="125"/>
      <c r="C25" s="125"/>
      <c r="D25" s="125"/>
      <c r="E25" s="125"/>
      <c r="F25" s="125"/>
      <c r="G25" s="125"/>
    </row>
    <row r="26" spans="2:8" ht="20" x14ac:dyDescent="0.4">
      <c r="B26" s="125"/>
      <c r="C26" s="125"/>
      <c r="D26" s="125"/>
      <c r="E26" s="125"/>
      <c r="F26" s="125"/>
      <c r="G26" s="125"/>
      <c r="H26"/>
    </row>
    <row r="27" spans="2:8" ht="20" x14ac:dyDescent="0.4">
      <c r="B27" s="125"/>
      <c r="C27" s="125"/>
      <c r="D27" s="125"/>
      <c r="E27" s="125"/>
      <c r="F27" s="125"/>
      <c r="G27" s="125"/>
    </row>
    <row r="28" spans="2:8" ht="20" x14ac:dyDescent="0.4">
      <c r="B28" s="125"/>
      <c r="C28" s="125"/>
      <c r="D28" s="125"/>
      <c r="E28" s="125"/>
      <c r="F28" s="125"/>
      <c r="G28" s="125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clasifacion</vt:lpstr>
      <vt:lpstr>balisa</vt:lpstr>
      <vt:lpstr>Hoja3</vt:lpstr>
      <vt:lpstr>balisa!Área_de_impresión</vt:lpstr>
      <vt:lpstr>clasifacion!Área_de_impresión</vt:lpstr>
      <vt:lpstr>Hoja3!Área_de_impresión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Romain Rollet</cp:lastModifiedBy>
  <cp:lastPrinted>2025-05-02T17:53:34Z</cp:lastPrinted>
  <dcterms:modified xsi:type="dcterms:W3CDTF">2025-05-04T11:21:37Z</dcterms:modified>
</cp:coreProperties>
</file>